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9995" windowHeight="7215" firstSheet="7" activeTab="8"/>
  </bookViews>
  <sheets>
    <sheet name="Mehodological Notes" sheetId="9" r:id="rId1"/>
    <sheet name="Prison popn by state 2011-2016" sheetId="1" r:id="rId2"/>
    <sheet name="Prison Inmates by Gender" sheetId="5" r:id="rId3"/>
    <sheet name="Prison Popn by Gender and State" sheetId="8" r:id="rId4"/>
    <sheet name="Prison capacity vs Population" sheetId="2" r:id="rId5"/>
    <sheet name="Prision Admissions by offence" sheetId="4" r:id="rId6"/>
    <sheet name="Prison Admission by Imprisonmen" sheetId="7" r:id="rId7"/>
    <sheet name="Prison admissions by age group" sheetId="3" r:id="rId8"/>
    <sheet name="Prison Admission by Religion" sheetId="6" r:id="rId9"/>
  </sheets>
  <definedNames>
    <definedName name="_xlnm.Print_Area" localSheetId="1">'Prison popn by state 2011-2016'!$A:$AF</definedName>
  </definedNames>
  <calcPr calcId="162913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2" l="1"/>
  <c r="AM43" i="1"/>
  <c r="AT43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6" i="1"/>
  <c r="D7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8" i="8"/>
  <c r="G7" i="8"/>
  <c r="J7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8" i="8"/>
  <c r="J44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8" i="8"/>
  <c r="M44" i="8"/>
  <c r="M7" i="8"/>
  <c r="AP27" i="1"/>
  <c r="P9" i="8"/>
  <c r="P10" i="8"/>
  <c r="AP8" i="1" s="1"/>
  <c r="P11" i="8"/>
  <c r="P12" i="8"/>
  <c r="P13" i="8"/>
  <c r="P14" i="8"/>
  <c r="P15" i="8"/>
  <c r="P16" i="8"/>
  <c r="P17" i="8"/>
  <c r="P18" i="8"/>
  <c r="AP16" i="1" s="1"/>
  <c r="P19" i="8"/>
  <c r="P20" i="8"/>
  <c r="P21" i="8"/>
  <c r="P22" i="8"/>
  <c r="P23" i="8"/>
  <c r="P24" i="8"/>
  <c r="P25" i="8"/>
  <c r="P26" i="8"/>
  <c r="AP24" i="1" s="1"/>
  <c r="P27" i="8"/>
  <c r="P28" i="8"/>
  <c r="P29" i="8"/>
  <c r="P30" i="8"/>
  <c r="P31" i="8"/>
  <c r="P32" i="8"/>
  <c r="P33" i="8"/>
  <c r="P34" i="8"/>
  <c r="P35" i="8"/>
  <c r="P36" i="8"/>
  <c r="P37" i="8"/>
  <c r="P38" i="8"/>
  <c r="AP36" i="1" s="1"/>
  <c r="P39" i="8"/>
  <c r="P40" i="8"/>
  <c r="P41" i="8"/>
  <c r="P42" i="8"/>
  <c r="AP40" i="1" s="1"/>
  <c r="P43" i="8"/>
  <c r="P8" i="8"/>
  <c r="P7" i="8"/>
  <c r="AP6" i="1" s="1"/>
  <c r="AP7" i="1"/>
  <c r="AP19" i="1"/>
  <c r="AP20" i="1"/>
  <c r="AP28" i="1"/>
  <c r="AP33" i="1"/>
  <c r="AP35" i="1"/>
  <c r="O44" i="8"/>
  <c r="N44" i="8"/>
  <c r="F44" i="8"/>
  <c r="E44" i="8"/>
  <c r="G44" i="8" s="1"/>
  <c r="C44" i="8"/>
  <c r="B44" i="8"/>
  <c r="AP32" i="1" l="1"/>
  <c r="AV40" i="1"/>
  <c r="AP12" i="1"/>
  <c r="D44" i="8"/>
  <c r="P44" i="8"/>
  <c r="AV7" i="1"/>
  <c r="AV43" i="1"/>
  <c r="AV41" i="1"/>
  <c r="AV25" i="1"/>
  <c r="AV9" i="1"/>
  <c r="AV17" i="1"/>
  <c r="AV32" i="1"/>
  <c r="AV16" i="1"/>
  <c r="AO27" i="1"/>
  <c r="AO11" i="1"/>
  <c r="AO17" i="1"/>
  <c r="AV6" i="1"/>
  <c r="AV36" i="1"/>
  <c r="AV28" i="1"/>
  <c r="AV20" i="1"/>
  <c r="AV8" i="1"/>
  <c r="AO31" i="1"/>
  <c r="AO15" i="1"/>
  <c r="AP15" i="1"/>
  <c r="AV42" i="1"/>
  <c r="AV38" i="1"/>
  <c r="AV34" i="1"/>
  <c r="AV30" i="1"/>
  <c r="AV26" i="1"/>
  <c r="AV22" i="1"/>
  <c r="AV18" i="1"/>
  <c r="AV14" i="1"/>
  <c r="AV10" i="1"/>
  <c r="AO39" i="1"/>
  <c r="AO35" i="1"/>
  <c r="AO19" i="1"/>
  <c r="AO42" i="1"/>
  <c r="AO38" i="1"/>
  <c r="AO34" i="1"/>
  <c r="AO30" i="1"/>
  <c r="AO26" i="1"/>
  <c r="AO22" i="1"/>
  <c r="AO18" i="1"/>
  <c r="AO14" i="1"/>
  <c r="AO10" i="1"/>
  <c r="AP11" i="1"/>
  <c r="AO33" i="1"/>
  <c r="AP39" i="1"/>
  <c r="AO6" i="1"/>
  <c r="AO40" i="1"/>
  <c r="AO36" i="1"/>
  <c r="AO32" i="1"/>
  <c r="AO28" i="1"/>
  <c r="AO24" i="1"/>
  <c r="AO20" i="1"/>
  <c r="AO16" i="1"/>
  <c r="AO12" i="1"/>
  <c r="AO8" i="1"/>
  <c r="AP42" i="1"/>
  <c r="AP38" i="1"/>
  <c r="AP34" i="1"/>
  <c r="AP30" i="1"/>
  <c r="AP26" i="1"/>
  <c r="AP22" i="1"/>
  <c r="AP18" i="1"/>
  <c r="AP14" i="1"/>
  <c r="AP10" i="1"/>
  <c r="AP23" i="1"/>
  <c r="AO23" i="1"/>
  <c r="AO7" i="1"/>
  <c r="AP17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6" i="1"/>
  <c r="AV12" i="1" l="1"/>
  <c r="AV13" i="1"/>
  <c r="AV23" i="1"/>
  <c r="AP31" i="1"/>
  <c r="AV24" i="1"/>
  <c r="AV37" i="1"/>
  <c r="AV33" i="1"/>
  <c r="AV39" i="1"/>
  <c r="AP29" i="1"/>
  <c r="AO29" i="1"/>
  <c r="AP25" i="1"/>
  <c r="AO25" i="1"/>
  <c r="AV29" i="1"/>
  <c r="AV21" i="1"/>
  <c r="AO43" i="1"/>
  <c r="AP43" i="1"/>
  <c r="AV11" i="1"/>
  <c r="AV27" i="1"/>
  <c r="AP21" i="1"/>
  <c r="AO21" i="1"/>
  <c r="AP37" i="1"/>
  <c r="AO37" i="1"/>
  <c r="AV15" i="1"/>
  <c r="AV31" i="1"/>
  <c r="AP13" i="1"/>
  <c r="AO13" i="1"/>
  <c r="AP9" i="1"/>
  <c r="AO9" i="1"/>
  <c r="AP41" i="1"/>
  <c r="AO41" i="1"/>
  <c r="AV19" i="1"/>
  <c r="AV35" i="1"/>
  <c r="E10" i="7" l="1"/>
  <c r="D10" i="7"/>
  <c r="C10" i="7"/>
  <c r="B10" i="7"/>
  <c r="E8" i="6"/>
  <c r="D8" i="6"/>
  <c r="C8" i="6"/>
  <c r="B8" i="6"/>
  <c r="D7" i="5"/>
  <c r="D6" i="5"/>
  <c r="D5" i="5"/>
  <c r="D4" i="5"/>
  <c r="D3" i="5"/>
  <c r="L33" i="4"/>
  <c r="K33" i="4"/>
  <c r="I33" i="4"/>
  <c r="H33" i="4"/>
  <c r="F33" i="4"/>
  <c r="E33" i="4"/>
  <c r="C33" i="4"/>
  <c r="B33" i="4"/>
  <c r="M32" i="4"/>
  <c r="J32" i="4"/>
  <c r="G32" i="4"/>
  <c r="D32" i="4"/>
  <c r="M31" i="4"/>
  <c r="J31" i="4"/>
  <c r="G31" i="4"/>
  <c r="D31" i="4"/>
  <c r="M30" i="4"/>
  <c r="J30" i="4"/>
  <c r="G30" i="4"/>
  <c r="D30" i="4"/>
  <c r="M29" i="4"/>
  <c r="J29" i="4"/>
  <c r="G29" i="4"/>
  <c r="D29" i="4"/>
  <c r="M28" i="4"/>
  <c r="J28" i="4"/>
  <c r="G28" i="4"/>
  <c r="D28" i="4"/>
  <c r="M27" i="4"/>
  <c r="J27" i="4"/>
  <c r="G27" i="4"/>
  <c r="D27" i="4"/>
  <c r="M26" i="4"/>
  <c r="J26" i="4"/>
  <c r="G26" i="4"/>
  <c r="D26" i="4"/>
  <c r="M25" i="4"/>
  <c r="J25" i="4"/>
  <c r="G25" i="4"/>
  <c r="D25" i="4"/>
  <c r="M24" i="4"/>
  <c r="J24" i="4"/>
  <c r="G24" i="4"/>
  <c r="D24" i="4"/>
  <c r="M23" i="4"/>
  <c r="J23" i="4"/>
  <c r="G23" i="4"/>
  <c r="D23" i="4"/>
  <c r="M22" i="4"/>
  <c r="J22" i="4"/>
  <c r="G22" i="4"/>
  <c r="D22" i="4"/>
  <c r="M21" i="4"/>
  <c r="J21" i="4"/>
  <c r="G21" i="4"/>
  <c r="D21" i="4"/>
  <c r="M20" i="4"/>
  <c r="J20" i="4"/>
  <c r="G20" i="4"/>
  <c r="D20" i="4"/>
  <c r="M19" i="4"/>
  <c r="J19" i="4"/>
  <c r="G19" i="4"/>
  <c r="D19" i="4"/>
  <c r="M18" i="4"/>
  <c r="J18" i="4"/>
  <c r="G18" i="4"/>
  <c r="D18" i="4"/>
  <c r="M17" i="4"/>
  <c r="J17" i="4"/>
  <c r="G17" i="4"/>
  <c r="D17" i="4"/>
  <c r="M16" i="4"/>
  <c r="J16" i="4"/>
  <c r="G16" i="4"/>
  <c r="D16" i="4"/>
  <c r="M15" i="4"/>
  <c r="J15" i="4"/>
  <c r="G15" i="4"/>
  <c r="D15" i="4"/>
  <c r="M14" i="4"/>
  <c r="J14" i="4"/>
  <c r="G14" i="4"/>
  <c r="D14" i="4"/>
  <c r="M13" i="4"/>
  <c r="J13" i="4"/>
  <c r="G13" i="4"/>
  <c r="D13" i="4"/>
  <c r="M12" i="4"/>
  <c r="J12" i="4"/>
  <c r="G12" i="4"/>
  <c r="D12" i="4"/>
  <c r="M11" i="4"/>
  <c r="J11" i="4"/>
  <c r="G11" i="4"/>
  <c r="D11" i="4"/>
  <c r="M10" i="4"/>
  <c r="J10" i="4"/>
  <c r="G10" i="4"/>
  <c r="D10" i="4"/>
  <c r="M9" i="4"/>
  <c r="J9" i="4"/>
  <c r="G9" i="4"/>
  <c r="D9" i="4"/>
  <c r="M8" i="4"/>
  <c r="J8" i="4"/>
  <c r="G8" i="4"/>
  <c r="D8" i="4"/>
  <c r="M7" i="4"/>
  <c r="J7" i="4"/>
  <c r="G7" i="4"/>
  <c r="D7" i="4"/>
  <c r="M6" i="4"/>
  <c r="J6" i="4"/>
  <c r="G6" i="4"/>
  <c r="D6" i="4"/>
  <c r="M5" i="4"/>
  <c r="J5" i="4"/>
  <c r="G5" i="4"/>
  <c r="D5" i="4"/>
  <c r="M4" i="4"/>
  <c r="M33" i="4" s="1"/>
  <c r="J4" i="4"/>
  <c r="J33" i="4" s="1"/>
  <c r="G4" i="4"/>
  <c r="G33" i="4" s="1"/>
  <c r="D4" i="4"/>
  <c r="D33" i="4" s="1"/>
  <c r="E8" i="3"/>
  <c r="D8" i="3"/>
  <c r="C8" i="3"/>
  <c r="B8" i="3"/>
  <c r="D8" i="2" l="1"/>
  <c r="E8" i="2"/>
  <c r="F8" i="2"/>
  <c r="G8" i="2"/>
  <c r="C8" i="2"/>
  <c r="G4" i="2"/>
  <c r="F5" i="2"/>
  <c r="E4" i="2"/>
  <c r="E5" i="2" s="1"/>
  <c r="D4" i="2"/>
  <c r="D5" i="2" s="1"/>
  <c r="C4" i="2"/>
  <c r="B4" i="2"/>
  <c r="B5" i="2" s="1"/>
  <c r="E9" i="2" l="1"/>
  <c r="C9" i="2"/>
  <c r="D9" i="2"/>
  <c r="G9" i="2"/>
  <c r="G5" i="2"/>
  <c r="C5" i="2"/>
  <c r="F9" i="2"/>
  <c r="U11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0" i="1"/>
  <c r="U9" i="1"/>
  <c r="U8" i="1"/>
  <c r="U7" i="1"/>
  <c r="U6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0" i="1"/>
  <c r="G9" i="1"/>
  <c r="G8" i="1"/>
  <c r="G7" i="1"/>
  <c r="G6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0" i="1"/>
  <c r="N9" i="1"/>
  <c r="N8" i="1"/>
  <c r="N7" i="1"/>
  <c r="N6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6" i="1"/>
  <c r="AW43" i="1" l="1"/>
  <c r="Q43" i="1"/>
  <c r="Z42" i="1" l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1" i="1"/>
  <c r="Z10" i="1"/>
  <c r="Z9" i="1"/>
  <c r="Z8" i="1"/>
  <c r="Z7" i="1"/>
  <c r="Z6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1" i="1"/>
  <c r="AG10" i="1"/>
  <c r="AG9" i="1"/>
  <c r="AG8" i="1"/>
  <c r="AG7" i="1"/>
  <c r="AG6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1" i="1"/>
  <c r="S10" i="1"/>
  <c r="S9" i="1"/>
  <c r="S8" i="1"/>
  <c r="S7" i="1"/>
  <c r="S6" i="1"/>
  <c r="X43" i="1"/>
  <c r="Y43" i="1"/>
  <c r="AB43" i="1" s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1" i="1"/>
  <c r="L10" i="1"/>
  <c r="L9" i="1"/>
  <c r="L8" i="1"/>
  <c r="L7" i="1"/>
  <c r="L6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1" i="1"/>
  <c r="E10" i="1"/>
  <c r="E9" i="1"/>
  <c r="E8" i="1"/>
  <c r="E7" i="1"/>
  <c r="E6" i="1"/>
  <c r="AA43" i="1" l="1"/>
  <c r="AA41" i="1"/>
  <c r="AA39" i="1"/>
  <c r="AA37" i="1"/>
  <c r="AA35" i="1"/>
  <c r="AA33" i="1"/>
  <c r="AA31" i="1"/>
  <c r="AA29" i="1"/>
  <c r="AA27" i="1"/>
  <c r="AA25" i="1"/>
  <c r="AA23" i="1"/>
  <c r="AA21" i="1"/>
  <c r="AA19" i="1"/>
  <c r="AA17" i="1"/>
  <c r="AA15" i="1"/>
  <c r="AA13" i="1"/>
  <c r="AA10" i="1"/>
  <c r="AA8" i="1"/>
  <c r="AA6" i="1"/>
  <c r="AA42" i="1"/>
  <c r="AA18" i="1"/>
  <c r="AA34" i="1"/>
  <c r="Z43" i="1"/>
  <c r="AA7" i="1"/>
  <c r="AA16" i="1"/>
  <c r="AA24" i="1"/>
  <c r="AA32" i="1"/>
  <c r="AA40" i="1"/>
  <c r="AA9" i="1"/>
  <c r="AA26" i="1"/>
  <c r="AA14" i="1"/>
  <c r="AA22" i="1"/>
  <c r="AA30" i="1"/>
  <c r="AA38" i="1"/>
  <c r="AA11" i="1"/>
  <c r="AA20" i="1"/>
  <c r="AA28" i="1"/>
  <c r="AA36" i="1"/>
  <c r="D43" i="1"/>
  <c r="G43" i="1" s="1"/>
  <c r="J43" i="1"/>
  <c r="L43" i="1" s="1"/>
  <c r="K43" i="1"/>
  <c r="N43" i="1" s="1"/>
  <c r="R43" i="1"/>
  <c r="U43" i="1" s="1"/>
  <c r="AE43" i="1"/>
  <c r="AF43" i="1"/>
  <c r="AI43" i="1" s="1"/>
  <c r="C43" i="1"/>
  <c r="E43" i="1" l="1"/>
  <c r="F9" i="1"/>
  <c r="F14" i="1"/>
  <c r="F18" i="1"/>
  <c r="F22" i="1"/>
  <c r="F26" i="1"/>
  <c r="F30" i="1"/>
  <c r="F34" i="1"/>
  <c r="F38" i="1"/>
  <c r="F42" i="1"/>
  <c r="F10" i="1"/>
  <c r="F16" i="1"/>
  <c r="F21" i="1"/>
  <c r="F27" i="1"/>
  <c r="F32" i="1"/>
  <c r="F37" i="1"/>
  <c r="F43" i="1"/>
  <c r="F25" i="1"/>
  <c r="F11" i="1"/>
  <c r="F17" i="1"/>
  <c r="F23" i="1"/>
  <c r="F28" i="1"/>
  <c r="F33" i="1"/>
  <c r="F39" i="1"/>
  <c r="F6" i="1"/>
  <c r="F15" i="1"/>
  <c r="F31" i="1"/>
  <c r="F41" i="1"/>
  <c r="F7" i="1"/>
  <c r="F13" i="1"/>
  <c r="F19" i="1"/>
  <c r="F24" i="1"/>
  <c r="F29" i="1"/>
  <c r="F35" i="1"/>
  <c r="F40" i="1"/>
  <c r="F8" i="1"/>
  <c r="F20" i="1"/>
  <c r="F36" i="1"/>
  <c r="AH42" i="1"/>
  <c r="AH40" i="1"/>
  <c r="AH38" i="1"/>
  <c r="AH36" i="1"/>
  <c r="AH34" i="1"/>
  <c r="AH32" i="1"/>
  <c r="AH30" i="1"/>
  <c r="AH28" i="1"/>
  <c r="AH26" i="1"/>
  <c r="AH24" i="1"/>
  <c r="AH22" i="1"/>
  <c r="AH20" i="1"/>
  <c r="AH18" i="1"/>
  <c r="AH16" i="1"/>
  <c r="AH14" i="1"/>
  <c r="AH11" i="1"/>
  <c r="AH9" i="1"/>
  <c r="AH7" i="1"/>
  <c r="AH35" i="1"/>
  <c r="AH27" i="1"/>
  <c r="AH19" i="1"/>
  <c r="AH10" i="1"/>
  <c r="AH43" i="1"/>
  <c r="AH37" i="1"/>
  <c r="AH29" i="1"/>
  <c r="AH21" i="1"/>
  <c r="AH13" i="1"/>
  <c r="AH33" i="1"/>
  <c r="AH25" i="1"/>
  <c r="AH39" i="1"/>
  <c r="AH31" i="1"/>
  <c r="AH23" i="1"/>
  <c r="AH15" i="1"/>
  <c r="AH6" i="1"/>
  <c r="AH41" i="1"/>
  <c r="AH17" i="1"/>
  <c r="AH8" i="1"/>
  <c r="AG43" i="1"/>
  <c r="T43" i="1"/>
  <c r="T41" i="1"/>
  <c r="T39" i="1"/>
  <c r="T37" i="1"/>
  <c r="T35" i="1"/>
  <c r="T33" i="1"/>
  <c r="T31" i="1"/>
  <c r="T29" i="1"/>
  <c r="T27" i="1"/>
  <c r="T25" i="1"/>
  <c r="T23" i="1"/>
  <c r="T21" i="1"/>
  <c r="T19" i="1"/>
  <c r="T17" i="1"/>
  <c r="T15" i="1"/>
  <c r="T13" i="1"/>
  <c r="T10" i="1"/>
  <c r="T8" i="1"/>
  <c r="T6" i="1"/>
  <c r="S43" i="1"/>
  <c r="T42" i="1"/>
  <c r="T34" i="1"/>
  <c r="T26" i="1"/>
  <c r="T18" i="1"/>
  <c r="T9" i="1"/>
  <c r="T36" i="1"/>
  <c r="T28" i="1"/>
  <c r="T20" i="1"/>
  <c r="T11" i="1"/>
  <c r="T40" i="1"/>
  <c r="T24" i="1"/>
  <c r="T7" i="1"/>
  <c r="T38" i="1"/>
  <c r="T30" i="1"/>
  <c r="T22" i="1"/>
  <c r="T14" i="1"/>
  <c r="T32" i="1"/>
  <c r="T16" i="1"/>
  <c r="M43" i="1"/>
  <c r="M41" i="1"/>
  <c r="M39" i="1"/>
  <c r="M37" i="1"/>
  <c r="M35" i="1"/>
  <c r="M33" i="1"/>
  <c r="M31" i="1"/>
  <c r="M29" i="1"/>
  <c r="M27" i="1"/>
  <c r="M25" i="1"/>
  <c r="M23" i="1"/>
  <c r="M21" i="1"/>
  <c r="M19" i="1"/>
  <c r="M17" i="1"/>
  <c r="M15" i="1"/>
  <c r="M13" i="1"/>
  <c r="M10" i="1"/>
  <c r="M8" i="1"/>
  <c r="M6" i="1"/>
  <c r="M42" i="1"/>
  <c r="M34" i="1"/>
  <c r="M26" i="1"/>
  <c r="M18" i="1"/>
  <c r="M9" i="1"/>
  <c r="M7" i="1"/>
  <c r="M36" i="1"/>
  <c r="M28" i="1"/>
  <c r="M20" i="1"/>
  <c r="M11" i="1"/>
  <c r="M40" i="1"/>
  <c r="M32" i="1"/>
  <c r="M38" i="1"/>
  <c r="M30" i="1"/>
  <c r="M22" i="1"/>
  <c r="M14" i="1"/>
  <c r="M24" i="1"/>
  <c r="M16" i="1"/>
</calcChain>
</file>

<file path=xl/sharedStrings.xml><?xml version="1.0" encoding="utf-8"?>
<sst xmlns="http://schemas.openxmlformats.org/spreadsheetml/2006/main" count="404" uniqueCount="164">
  <si>
    <t xml:space="preserve"> </t>
  </si>
  <si>
    <t xml:space="preserve">   </t>
  </si>
  <si>
    <t xml:space="preserve">STATE </t>
  </si>
  <si>
    <t>ABIA</t>
  </si>
  <si>
    <t>ABUJA(FCT)</t>
  </si>
  <si>
    <t xml:space="preserve">ADAMAWA </t>
  </si>
  <si>
    <t>AKWA -IBOM</t>
  </si>
  <si>
    <t xml:space="preserve">ANAMBRA </t>
  </si>
  <si>
    <t>BAUCHI</t>
  </si>
  <si>
    <t>BAYELSA</t>
  </si>
  <si>
    <t>BENUE</t>
  </si>
  <si>
    <t>BORNO</t>
  </si>
  <si>
    <t xml:space="preserve">CROSS RIVER </t>
  </si>
  <si>
    <t xml:space="preserve">DELTA </t>
  </si>
  <si>
    <t>EBONYI</t>
  </si>
  <si>
    <t xml:space="preserve">EDO </t>
  </si>
  <si>
    <t xml:space="preserve">EKITI </t>
  </si>
  <si>
    <t xml:space="preserve">ENUGU </t>
  </si>
  <si>
    <t xml:space="preserve">GOMBE </t>
  </si>
  <si>
    <t xml:space="preserve">IMO </t>
  </si>
  <si>
    <t>JIGAWA</t>
  </si>
  <si>
    <t xml:space="preserve">KADUNA </t>
  </si>
  <si>
    <t xml:space="preserve">KANO </t>
  </si>
  <si>
    <t xml:space="preserve">KATSINA </t>
  </si>
  <si>
    <t>KEBBI</t>
  </si>
  <si>
    <t xml:space="preserve">KOGI </t>
  </si>
  <si>
    <t xml:space="preserve">KWARA </t>
  </si>
  <si>
    <t xml:space="preserve">LAGOS </t>
  </si>
  <si>
    <t xml:space="preserve">NASARAWA </t>
  </si>
  <si>
    <t xml:space="preserve">NIGER </t>
  </si>
  <si>
    <t xml:space="preserve">OGUN </t>
  </si>
  <si>
    <t xml:space="preserve">ONDO </t>
  </si>
  <si>
    <t xml:space="preserve">OSUN </t>
  </si>
  <si>
    <t xml:space="preserve">OYO </t>
  </si>
  <si>
    <t xml:space="preserve">PLATEAU </t>
  </si>
  <si>
    <t xml:space="preserve">RIVERS </t>
  </si>
  <si>
    <t xml:space="preserve">SOKOTO </t>
  </si>
  <si>
    <t>TARABA</t>
  </si>
  <si>
    <t>YOBE</t>
  </si>
  <si>
    <t xml:space="preserve">ZAMFARA </t>
  </si>
  <si>
    <t>OUR TOTAL</t>
  </si>
  <si>
    <t xml:space="preserve">Un-sentenced </t>
  </si>
  <si>
    <t>N/A</t>
  </si>
  <si>
    <t>% Share of State Prison population State in National</t>
  </si>
  <si>
    <t>% Unsentenced of Prison Population</t>
  </si>
  <si>
    <t>Prison Capacity</t>
  </si>
  <si>
    <t>NA</t>
  </si>
  <si>
    <t>PRISON POPULATION</t>
  </si>
  <si>
    <t xml:space="preserve">PRISON CAPACITY </t>
  </si>
  <si>
    <t>PRISON CAPACITY  %</t>
  </si>
  <si>
    <t>PRISON POPULATION %</t>
  </si>
  <si>
    <t>YEARLY GROWTH RATE IN PRISON CAPACITY VERSUS PRISON POPULATION BY STATE, 2011-2016 %</t>
  </si>
  <si>
    <t>PRISON ADMISSIONS BY AGE GROUP (2013 - 2016)</t>
  </si>
  <si>
    <t>STATUS</t>
  </si>
  <si>
    <t>UNDER 16 YEARS</t>
  </si>
  <si>
    <t>16-20 YEARS</t>
  </si>
  <si>
    <t>21-25 YEARS</t>
  </si>
  <si>
    <t>26-50 YEARS</t>
  </si>
  <si>
    <t>51 AND ABOVE</t>
  </si>
  <si>
    <t>TOTAL</t>
  </si>
  <si>
    <t>PRISON ADMISSION BY TYPE OF IMPRISONMENT (2013 - 2016)</t>
  </si>
  <si>
    <t>Term of Imprisonment</t>
  </si>
  <si>
    <t>Remanding / Awaiting Trial</t>
  </si>
  <si>
    <t>Short Term</t>
  </si>
  <si>
    <t>Long Term</t>
  </si>
  <si>
    <t>Condemned</t>
  </si>
  <si>
    <t>Lifers</t>
  </si>
  <si>
    <t>Detainees</t>
  </si>
  <si>
    <t>Others</t>
  </si>
  <si>
    <t>OFFENCES</t>
  </si>
  <si>
    <t>M</t>
  </si>
  <si>
    <t>F</t>
  </si>
  <si>
    <t>Debt</t>
  </si>
  <si>
    <t>Arson</t>
  </si>
  <si>
    <t>Affray</t>
  </si>
  <si>
    <t>Assault</t>
  </si>
  <si>
    <t>Murder</t>
  </si>
  <si>
    <t>Treason</t>
  </si>
  <si>
    <t>Sedition</t>
  </si>
  <si>
    <t>Abduction</t>
  </si>
  <si>
    <t>Smuggling</t>
  </si>
  <si>
    <t>Immigration</t>
  </si>
  <si>
    <t>Stealing</t>
  </si>
  <si>
    <t>Robbery</t>
  </si>
  <si>
    <t>Armed Robbery</t>
  </si>
  <si>
    <t>Sex offences</t>
  </si>
  <si>
    <t>Traffic Offences</t>
  </si>
  <si>
    <t>Currency offences</t>
  </si>
  <si>
    <t>Indian Hemp offences</t>
  </si>
  <si>
    <t>Contempt of court Offences</t>
  </si>
  <si>
    <t>Unlawful Possession of Arms</t>
  </si>
  <si>
    <t>Forgery and Altering</t>
  </si>
  <si>
    <t xml:space="preserve">Escaping from Lawful Custody </t>
  </si>
  <si>
    <t>Offences against Native law and custom</t>
  </si>
  <si>
    <t>Unlawful Possession of Prop</t>
  </si>
  <si>
    <t>Economic Sabotage</t>
  </si>
  <si>
    <t>Human Trafficking</t>
  </si>
  <si>
    <t>Criminal Lunatic</t>
  </si>
  <si>
    <t>Cultism/Ritual</t>
  </si>
  <si>
    <t>Breach of Peace</t>
  </si>
  <si>
    <t>Other Offences</t>
  </si>
  <si>
    <t>YEAR</t>
  </si>
  <si>
    <t>MALE</t>
  </si>
  <si>
    <t>FEMALE</t>
  </si>
  <si>
    <t>PRISON ADMISSION CLASSIFIED BY RELIGION (2013-2016)</t>
  </si>
  <si>
    <t>CHRISTIAN</t>
  </si>
  <si>
    <t>ISLAM</t>
  </si>
  <si>
    <t>TRADITIONAL</t>
  </si>
  <si>
    <t>ATHEIST</t>
  </si>
  <si>
    <t>OTHERS</t>
  </si>
  <si>
    <t>Q3 2015</t>
  </si>
  <si>
    <t>Full year 2015</t>
  </si>
  <si>
    <t>STATE</t>
  </si>
  <si>
    <t>Total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</si>
  <si>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</si>
  <si>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</si>
  <si>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</si>
  <si>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</si>
  <si>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</si>
  <si>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</si>
  <si>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</si>
  <si>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</si>
  <si>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</si>
  <si>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</si>
  <si>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</si>
  <si>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</si>
  <si>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</si>
  <si>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</si>
  <si>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</si>
  <si>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</si>
  <si>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</si>
  <si>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</si>
  <si>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</si>
  <si>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</si>
  <si>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</si>
  <si>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</si>
  <si>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</si>
  <si>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</si>
  <si>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</si>
  <si>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</si>
  <si>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</si>
  <si>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</si>
  <si>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</si>
  <si>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</si>
  <si>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</si>
  <si>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</si>
  <si>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</si>
  <si>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</si>
  <si>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</si>
  <si>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</si>
  <si>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NIGERIA</t>
  </si>
  <si>
    <t>Administrative Data is collected by the National Bureau of Statistics from Nigerian Prision Service Offices across the country</t>
  </si>
  <si>
    <t>Prison Population by total detainees, prision capacity and number of un-sentenced detainees  by state and year (2011 -2016)</t>
  </si>
  <si>
    <t xml:space="preserve"> Prison Admission is those that come into prison arrested for one crime or the other but may not have been through trials, and are released after a few days</t>
  </si>
  <si>
    <t xml:space="preserve"> depending on the crime, or those waiting for trial. While inmates are those that have been through trials and are serving different sentences or awaiting sentencing by the courts.</t>
  </si>
  <si>
    <t>Prison Overcrowding: Ratio of Prisoners to Prison capacity %</t>
  </si>
  <si>
    <t>Prision Overcrowding is the ratio of prison Inmates to Prison Capacity. A ratio greater than 100% means there ae more inmates than the prision is designed to accommodate</t>
  </si>
  <si>
    <t>Prison Capacity refers to the total number of inmates the prision was built to accomodate</t>
  </si>
  <si>
    <t>Prison  Inmates Population</t>
  </si>
  <si>
    <r>
      <t xml:space="preserve">                                         </t>
    </r>
    <r>
      <rPr>
        <b/>
        <sz val="11"/>
        <rFont val="Arial"/>
        <family val="2"/>
      </rPr>
      <t>PRISON INMATE POPULATION BY GENDER AND  STATE, 2012 - 2016</t>
    </r>
  </si>
  <si>
    <t>PRISONS OVERCROWDING (Population-capacity)</t>
  </si>
  <si>
    <t>PRISONS OVERCROWDING: PRISON CAPACITY VERSUS PRISON POPULATION, 2011-2016</t>
  </si>
  <si>
    <t>NUMBER OF PRISON INMATES BY YEAR AND GENDER 2012-16</t>
  </si>
  <si>
    <t>PRISON ADMISSION BY TYPES OF OFFENCE ALLEDGEDLY COMMITTED,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</si>
</sst>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11"/>
      <color theme="0"/>
      <name val="Corbel"/>
      <family val="2"/>
    </font>
    <font>
      <b/>
      <sz val="11"/>
      <color rgb="FFFF0000"/>
      <name val="Corbe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orbel"/>
      <family val="2"/>
    </font>
    <font>
      <b/>
      <sz val="10"/>
      <color theme="1"/>
      <name val="Corbel"/>
      <family val="2"/>
    </font>
    <font>
      <b/>
      <sz val="10"/>
      <color rgb="FFFF0000"/>
      <name val="Corbel"/>
      <family val="2"/>
    </font>
    <font>
      <b/>
      <sz val="11"/>
      <color theme="1"/>
      <name val="Corbe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orbel"/>
      <family val="2"/>
    </font>
    <font>
      <sz val="10"/>
      <color theme="1"/>
      <name val="Corbel"/>
      <family val="2"/>
    </font>
    <font>
      <b/>
      <sz val="10"/>
      <color rgb="FFFF0000"/>
      <name val="Corbe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1"/>
      <color rgb="FF00B050"/>
      <name val="Calibri"/>
      <family val="2"/>
      <scheme val="minor"/>
    </font>
    <font>
      <sz val="8"/>
      <name val="Arial"/>
      <family val="2"/>
    </font>
    <font>
      <b/>
      <sz val="8"/>
      <color rgb="FF00B050"/>
      <name val="Arial"/>
      <family val="2"/>
    </font>
    <font>
      <b/>
      <sz val="8"/>
      <name val="Arial"/>
      <family val="2"/>
    </font>
    <font>
      <b/>
      <sz val="11"/>
      <color theme="2"/>
      <name val="Calibri"/>
      <family val="2"/>
      <scheme val="minor"/>
    </font>
    <font>
      <b/>
      <sz val="11"/>
      <color theme="2"/>
      <name val="Corbel"/>
      <family val="2"/>
    </font>
    <font>
      <sz val="11"/>
      <color theme="2"/>
      <name val="Calibri"/>
      <family val="2"/>
      <scheme val="minor"/>
    </font>
    <font>
      <sz val="11"/>
      <color theme="2"/>
      <name val="Corbel"/>
      <family val="2"/>
    </font>
    <font>
      <b/>
      <sz val="10"/>
      <color theme="2"/>
      <name val="Arial"/>
      <family val="2"/>
    </font>
    <font>
      <b/>
      <sz val="8"/>
      <color theme="2"/>
      <name val="Arial"/>
      <family val="2"/>
    </font>
    <font>
      <b/>
      <sz val="10"/>
      <color theme="2"/>
      <name val="Corbel"/>
      <family val="2"/>
    </font>
    <font>
      <b/>
      <sz val="11"/>
      <color theme="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39">
    <xf numFmtId="0" fontId="0" fillId="0" borderId="0" xfId="0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164" fontId="7" fillId="0" borderId="5" xfId="9" applyNumberFormat="1" applyFont="1" applyBorder="1"/>
    <xf numFmtId="164" fontId="7" fillId="0" borderId="15" xfId="9" applyNumberFormat="1" applyFont="1" applyBorder="1"/>
    <xf numFmtId="0" fontId="6" fillId="0" borderId="16" xfId="0" applyFont="1" applyBorder="1"/>
    <xf numFmtId="164" fontId="7" fillId="0" borderId="1" xfId="9" applyNumberFormat="1" applyFont="1" applyBorder="1"/>
    <xf numFmtId="164" fontId="7" fillId="0" borderId="17" xfId="9" applyNumberFormat="1" applyFont="1" applyBorder="1"/>
    <xf numFmtId="0" fontId="6" fillId="0" borderId="18" xfId="0" applyFont="1" applyBorder="1"/>
    <xf numFmtId="164" fontId="7" fillId="0" borderId="4" xfId="9" applyNumberFormat="1" applyFont="1" applyBorder="1"/>
    <xf numFmtId="164" fontId="7" fillId="0" borderId="19" xfId="9" applyNumberFormat="1" applyFont="1" applyBorder="1"/>
    <xf numFmtId="0" fontId="6" fillId="0" borderId="8" xfId="0" applyFont="1" applyBorder="1"/>
    <xf numFmtId="164" fontId="6" fillId="0" borderId="9" xfId="9" applyNumberFormat="1" applyFont="1" applyBorder="1"/>
    <xf numFmtId="164" fontId="6" fillId="0" borderId="10" xfId="9" applyNumberFormat="1" applyFont="1" applyBorder="1"/>
    <xf numFmtId="0" fontId="9" fillId="4" borderId="0" xfId="0" applyFont="1" applyFill="1"/>
    <xf numFmtId="0" fontId="11" fillId="4" borderId="0" xfId="0" applyFont="1" applyFill="1" applyAlignment="1"/>
    <xf numFmtId="0" fontId="12" fillId="4" borderId="0" xfId="0" applyFont="1" applyFill="1"/>
    <xf numFmtId="0" fontId="12" fillId="6" borderId="0" xfId="0" applyFont="1" applyFill="1"/>
    <xf numFmtId="0" fontId="13" fillId="0" borderId="1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 wrapText="1"/>
    </xf>
    <xf numFmtId="0" fontId="9" fillId="6" borderId="2" xfId="0" applyFont="1" applyFill="1" applyBorder="1" applyAlignment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wrapText="1"/>
    </xf>
    <xf numFmtId="0" fontId="13" fillId="5" borderId="7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wrapText="1"/>
    </xf>
    <xf numFmtId="0" fontId="9" fillId="6" borderId="7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  <xf numFmtId="0" fontId="12" fillId="6" borderId="5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0" borderId="0" xfId="0" applyFont="1"/>
    <xf numFmtId="0" fontId="13" fillId="0" borderId="1" xfId="0" applyFont="1" applyBorder="1"/>
    <xf numFmtId="164" fontId="14" fillId="0" borderId="1" xfId="9" applyNumberFormat="1" applyFont="1" applyFill="1" applyBorder="1"/>
    <xf numFmtId="0" fontId="14" fillId="3" borderId="1" xfId="0" applyFont="1" applyFill="1" applyBorder="1"/>
    <xf numFmtId="2" fontId="14" fillId="3" borderId="1" xfId="0" applyNumberFormat="1" applyFont="1" applyFill="1" applyBorder="1"/>
    <xf numFmtId="2" fontId="14" fillId="2" borderId="1" xfId="0" applyNumberFormat="1" applyFont="1" applyFill="1" applyBorder="1"/>
    <xf numFmtId="164" fontId="15" fillId="0" borderId="1" xfId="9" applyNumberFormat="1" applyFont="1" applyBorder="1"/>
    <xf numFmtId="0" fontId="13" fillId="5" borderId="0" xfId="0" applyFont="1" applyFill="1"/>
    <xf numFmtId="0" fontId="14" fillId="3" borderId="0" xfId="0" applyFont="1" applyFill="1"/>
    <xf numFmtId="0" fontId="14" fillId="2" borderId="0" xfId="0" applyFont="1" applyFill="1"/>
    <xf numFmtId="0" fontId="13" fillId="4" borderId="0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 wrapText="1"/>
    </xf>
    <xf numFmtId="0" fontId="12" fillId="4" borderId="7" xfId="0" applyFont="1" applyFill="1" applyBorder="1" applyAlignment="1">
      <alignment horizontal="center" wrapText="1"/>
    </xf>
    <xf numFmtId="164" fontId="14" fillId="4" borderId="0" xfId="0" applyNumberFormat="1" applyFont="1" applyFill="1"/>
    <xf numFmtId="0" fontId="14" fillId="4" borderId="0" xfId="0" applyFont="1" applyFill="1"/>
    <xf numFmtId="0" fontId="9" fillId="4" borderId="20" xfId="0" applyFont="1" applyFill="1" applyBorder="1" applyAlignment="1">
      <alignment horizontal="center" wrapText="1"/>
    </xf>
    <xf numFmtId="0" fontId="9" fillId="4" borderId="22" xfId="0" applyFont="1" applyFill="1" applyBorder="1" applyAlignment="1">
      <alignment horizontal="center" wrapText="1"/>
    </xf>
    <xf numFmtId="0" fontId="6" fillId="0" borderId="25" xfId="0" applyFont="1" applyBorder="1"/>
    <xf numFmtId="164" fontId="6" fillId="0" borderId="26" xfId="9" applyNumberFormat="1" applyFont="1" applyBorder="1"/>
    <xf numFmtId="164" fontId="6" fillId="0" borderId="27" xfId="9" applyNumberFormat="1" applyFont="1" applyBorder="1"/>
    <xf numFmtId="0" fontId="0" fillId="0" borderId="28" xfId="0" applyBorder="1"/>
    <xf numFmtId="164" fontId="4" fillId="0" borderId="6" xfId="9" applyNumberFormat="1" applyFont="1" applyBorder="1"/>
    <xf numFmtId="0" fontId="6" fillId="0" borderId="0" xfId="0" applyFont="1" applyBorder="1"/>
    <xf numFmtId="164" fontId="6" fillId="0" borderId="0" xfId="9" applyNumberFormat="1" applyFont="1" applyBorder="1"/>
    <xf numFmtId="164" fontId="4" fillId="0" borderId="0" xfId="9" applyNumberFormat="1" applyFont="1" applyBorder="1"/>
    <xf numFmtId="164" fontId="18" fillId="0" borderId="6" xfId="9" applyNumberFormat="1" applyFont="1" applyBorder="1"/>
    <xf numFmtId="0" fontId="6" fillId="0" borderId="29" xfId="0" applyFont="1" applyBorder="1"/>
    <xf numFmtId="164" fontId="6" fillId="0" borderId="30" xfId="9" applyNumberFormat="1" applyFont="1" applyBorder="1"/>
    <xf numFmtId="0" fontId="17" fillId="0" borderId="31" xfId="0" applyFont="1" applyBorder="1"/>
    <xf numFmtId="164" fontId="17" fillId="0" borderId="32" xfId="9" applyNumberFormat="1" applyFont="1" applyBorder="1"/>
    <xf numFmtId="164" fontId="17" fillId="0" borderId="33" xfId="9" applyNumberFormat="1" applyFont="1" applyBorder="1"/>
    <xf numFmtId="43" fontId="0" fillId="0" borderId="34" xfId="0" applyNumberFormat="1" applyBorder="1"/>
    <xf numFmtId="43" fontId="0" fillId="0" borderId="35" xfId="0" applyNumberFormat="1" applyBorder="1"/>
    <xf numFmtId="0" fontId="0" fillId="0" borderId="36" xfId="0" applyBorder="1"/>
    <xf numFmtId="43" fontId="0" fillId="0" borderId="36" xfId="0" applyNumberFormat="1" applyBorder="1"/>
    <xf numFmtId="43" fontId="0" fillId="0" borderId="37" xfId="0" applyNumberFormat="1" applyBorder="1"/>
    <xf numFmtId="0" fontId="0" fillId="0" borderId="5" xfId="0" applyBorder="1"/>
    <xf numFmtId="164" fontId="0" fillId="0" borderId="5" xfId="9" applyNumberFormat="1" applyFont="1" applyBorder="1"/>
    <xf numFmtId="0" fontId="0" fillId="0" borderId="1" xfId="0" applyBorder="1"/>
    <xf numFmtId="164" fontId="0" fillId="0" borderId="1" xfId="9" applyNumberFormat="1" applyFont="1" applyBorder="1"/>
    <xf numFmtId="0" fontId="0" fillId="0" borderId="38" xfId="0" applyFill="1" applyBorder="1"/>
    <xf numFmtId="164" fontId="19" fillId="0" borderId="1" xfId="9" applyNumberFormat="1" applyFont="1" applyBorder="1"/>
    <xf numFmtId="164" fontId="20" fillId="0" borderId="1" xfId="9" applyNumberFormat="1" applyFont="1" applyBorder="1"/>
    <xf numFmtId="164" fontId="20" fillId="0" borderId="1" xfId="9" applyNumberFormat="1" applyFont="1" applyBorder="1" applyAlignment="1">
      <alignment horizontal="center"/>
    </xf>
    <xf numFmtId="0" fontId="20" fillId="0" borderId="1" xfId="9" applyNumberFormat="1" applyFont="1" applyBorder="1" applyAlignment="1">
      <alignment horizontal="center"/>
    </xf>
    <xf numFmtId="0" fontId="8" fillId="0" borderId="0" xfId="0" applyFont="1"/>
    <xf numFmtId="164" fontId="21" fillId="0" borderId="38" xfId="9" applyNumberFormat="1" applyFont="1" applyFill="1" applyBorder="1" applyAlignment="1">
      <alignment horizontal="center"/>
    </xf>
    <xf numFmtId="164" fontId="21" fillId="0" borderId="23" xfId="9" applyNumberFormat="1" applyFont="1" applyFill="1" applyBorder="1" applyAlignment="1">
      <alignment horizontal="center"/>
    </xf>
    <xf numFmtId="164" fontId="8" fillId="0" borderId="0" xfId="9" applyNumberFormat="1" applyFont="1"/>
    <xf numFmtId="164" fontId="8" fillId="0" borderId="0" xfId="0" applyNumberFormat="1" applyFont="1"/>
    <xf numFmtId="0" fontId="10" fillId="4" borderId="0" xfId="0" applyFont="1" applyFill="1" applyAlignment="1">
      <alignment horizontal="center"/>
    </xf>
    <xf numFmtId="0" fontId="13" fillId="3" borderId="3" xfId="0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 wrapText="1"/>
    </xf>
    <xf numFmtId="0" fontId="9" fillId="6" borderId="5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4" fontId="20" fillId="0" borderId="1" xfId="9" applyNumberFormat="1" applyFont="1" applyBorder="1" applyAlignment="1">
      <alignment horizontal="center"/>
    </xf>
    <xf numFmtId="0" fontId="23" fillId="0" borderId="0" xfId="0" applyFont="1"/>
    <xf numFmtId="164" fontId="22" fillId="0" borderId="1" xfId="9" applyNumberFormat="1" applyFont="1" applyBorder="1" applyAlignment="1">
      <alignment horizontal="center" vertical="center"/>
    </xf>
    <xf numFmtId="164" fontId="22" fillId="0" borderId="1" xfId="9" applyNumberFormat="1" applyFont="1" applyBorder="1" applyAlignment="1">
      <alignment horizontal="center"/>
    </xf>
    <xf numFmtId="164" fontId="24" fillId="0" borderId="1" xfId="9" applyNumberFormat="1" applyFont="1" applyBorder="1" applyAlignment="1">
      <alignment horizontal="center"/>
    </xf>
    <xf numFmtId="164" fontId="25" fillId="0" borderId="1" xfId="9" applyNumberFormat="1" applyFont="1" applyBorder="1"/>
    <xf numFmtId="164" fontId="26" fillId="0" borderId="1" xfId="9" applyNumberFormat="1" applyFont="1" applyBorder="1"/>
    <xf numFmtId="0" fontId="27" fillId="0" borderId="0" xfId="0" applyFont="1"/>
    <xf numFmtId="0" fontId="4" fillId="3" borderId="3" xfId="0" applyFont="1" applyFill="1" applyBorder="1" applyAlignment="1">
      <alignment horizontal="center"/>
    </xf>
    <xf numFmtId="0" fontId="14" fillId="0" borderId="0" xfId="0" applyFont="1" applyFill="1"/>
    <xf numFmtId="0" fontId="28" fillId="7" borderId="20" xfId="0" applyFont="1" applyFill="1" applyBorder="1" applyAlignment="1">
      <alignment horizontal="center" wrapText="1"/>
    </xf>
    <xf numFmtId="0" fontId="28" fillId="7" borderId="21" xfId="0" applyFont="1" applyFill="1" applyBorder="1" applyAlignment="1">
      <alignment horizontal="center" wrapText="1"/>
    </xf>
    <xf numFmtId="0" fontId="28" fillId="7" borderId="22" xfId="0" applyFont="1" applyFill="1" applyBorder="1" applyAlignment="1">
      <alignment horizontal="center" wrapText="1"/>
    </xf>
    <xf numFmtId="0" fontId="29" fillId="0" borderId="0" xfId="0" applyFont="1" applyBorder="1" applyAlignment="1"/>
    <xf numFmtId="0" fontId="31" fillId="0" borderId="0" xfId="0" applyFont="1" applyBorder="1" applyAlignment="1"/>
    <xf numFmtId="0" fontId="32" fillId="0" borderId="0" xfId="0" applyFont="1" applyBorder="1" applyAlignment="1"/>
    <xf numFmtId="0" fontId="31" fillId="0" borderId="0" xfId="0" applyFont="1" applyAlignment="1"/>
    <xf numFmtId="0" fontId="0" fillId="0" borderId="0" xfId="0" applyAlignment="1"/>
    <xf numFmtId="0" fontId="33" fillId="0" borderId="0" xfId="0" applyFont="1" applyAlignment="1"/>
    <xf numFmtId="0" fontId="33" fillId="0" borderId="0" xfId="0" applyFont="1"/>
    <xf numFmtId="0" fontId="0" fillId="0" borderId="0" xfId="0" applyBorder="1"/>
    <xf numFmtId="164" fontId="31" fillId="0" borderId="1" xfId="10" applyNumberFormat="1" applyFont="1" applyBorder="1" applyAlignment="1">
      <alignment horizontal="center"/>
    </xf>
    <xf numFmtId="164" fontId="31" fillId="0" borderId="1" xfId="10" applyNumberFormat="1" applyFont="1" applyFill="1" applyBorder="1" applyAlignment="1">
      <alignment horizontal="center"/>
    </xf>
    <xf numFmtId="164" fontId="32" fillId="0" borderId="1" xfId="10" applyNumberFormat="1" applyFont="1" applyFill="1" applyBorder="1" applyAlignment="1">
      <alignment horizontal="center"/>
    </xf>
    <xf numFmtId="164" fontId="31" fillId="0" borderId="3" xfId="10" applyNumberFormat="1" applyFont="1" applyFill="1" applyBorder="1" applyAlignment="1">
      <alignment horizontal="center"/>
    </xf>
    <xf numFmtId="164" fontId="32" fillId="0" borderId="3" xfId="1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31" fillId="0" borderId="38" xfId="10" applyNumberFormat="1" applyFont="1" applyFill="1" applyBorder="1" applyAlignment="1">
      <alignment horizontal="center"/>
    </xf>
    <xf numFmtId="0" fontId="36" fillId="8" borderId="0" xfId="0" applyFont="1" applyFill="1" applyBorder="1" applyAlignment="1">
      <alignment horizontal="center"/>
    </xf>
    <xf numFmtId="0" fontId="35" fillId="8" borderId="0" xfId="0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164" fontId="31" fillId="0" borderId="4" xfId="10" applyNumberFormat="1" applyFont="1" applyBorder="1" applyAlignment="1">
      <alignment horizontal="center"/>
    </xf>
    <xf numFmtId="164" fontId="31" fillId="0" borderId="4" xfId="10" applyNumberFormat="1" applyFont="1" applyFill="1" applyBorder="1" applyAlignment="1">
      <alignment horizontal="center"/>
    </xf>
    <xf numFmtId="164" fontId="31" fillId="0" borderId="20" xfId="1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32" fillId="0" borderId="9" xfId="10" applyNumberFormat="1" applyFont="1" applyBorder="1" applyAlignment="1">
      <alignment horizontal="center"/>
    </xf>
    <xf numFmtId="164" fontId="33" fillId="0" borderId="0" xfId="9" applyNumberFormat="1" applyFont="1"/>
    <xf numFmtId="164" fontId="33" fillId="0" borderId="24" xfId="9" applyNumberFormat="1" applyFont="1" applyBorder="1"/>
    <xf numFmtId="164" fontId="12" fillId="4" borderId="0" xfId="9" applyNumberFormat="1" applyFont="1" applyFill="1"/>
    <xf numFmtId="164" fontId="14" fillId="3" borderId="4" xfId="9" applyNumberFormat="1" applyFont="1" applyFill="1" applyBorder="1" applyAlignment="1">
      <alignment horizontal="center" wrapText="1"/>
    </xf>
    <xf numFmtId="164" fontId="14" fillId="3" borderId="5" xfId="9" applyNumberFormat="1" applyFont="1" applyFill="1" applyBorder="1" applyAlignment="1">
      <alignment horizontal="center" wrapText="1"/>
    </xf>
    <xf numFmtId="164" fontId="14" fillId="3" borderId="1" xfId="9" applyNumberFormat="1" applyFont="1" applyFill="1" applyBorder="1"/>
    <xf numFmtId="164" fontId="14" fillId="3" borderId="0" xfId="9" applyNumberFormat="1" applyFont="1" applyFill="1"/>
    <xf numFmtId="164" fontId="11" fillId="4" borderId="0" xfId="9" applyNumberFormat="1" applyFont="1" applyFill="1" applyAlignment="1"/>
    <xf numFmtId="164" fontId="11" fillId="4" borderId="0" xfId="9" applyNumberFormat="1" applyFont="1" applyFill="1"/>
    <xf numFmtId="164" fontId="14" fillId="2" borderId="4" xfId="9" applyNumberFormat="1" applyFont="1" applyFill="1" applyBorder="1" applyAlignment="1">
      <alignment horizontal="center" wrapText="1"/>
    </xf>
    <xf numFmtId="164" fontId="14" fillId="2" borderId="5" xfId="9" applyNumberFormat="1" applyFont="1" applyFill="1" applyBorder="1" applyAlignment="1">
      <alignment horizontal="center" wrapText="1"/>
    </xf>
    <xf numFmtId="164" fontId="14" fillId="2" borderId="1" xfId="9" applyNumberFormat="1" applyFont="1" applyFill="1" applyBorder="1"/>
    <xf numFmtId="164" fontId="14" fillId="2" borderId="0" xfId="9" applyNumberFormat="1" applyFont="1" applyFill="1"/>
    <xf numFmtId="164" fontId="37" fillId="4" borderId="32" xfId="0" applyNumberFormat="1" applyFont="1" applyFill="1" applyBorder="1"/>
    <xf numFmtId="0" fontId="37" fillId="4" borderId="32" xfId="0" applyFont="1" applyFill="1" applyBorder="1"/>
    <xf numFmtId="164" fontId="0" fillId="0" borderId="0" xfId="9" applyNumberFormat="1" applyFont="1"/>
    <xf numFmtId="0" fontId="12" fillId="4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39" fillId="4" borderId="0" xfId="0" applyFont="1" applyFill="1" applyAlignment="1">
      <alignment horizontal="center"/>
    </xf>
    <xf numFmtId="0" fontId="0" fillId="0" borderId="1" xfId="0" applyFont="1" applyBorder="1"/>
    <xf numFmtId="164" fontId="12" fillId="6" borderId="5" xfId="0" applyNumberFormat="1" applyFont="1" applyFill="1" applyBorder="1" applyAlignment="1">
      <alignment horizontal="center" wrapText="1"/>
    </xf>
    <xf numFmtId="164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3" fillId="6" borderId="4" xfId="0" applyFont="1" applyFill="1" applyBorder="1" applyAlignment="1">
      <alignment horizontal="center" wrapText="1"/>
    </xf>
    <xf numFmtId="164" fontId="12" fillId="4" borderId="0" xfId="0" applyNumberFormat="1" applyFont="1" applyFill="1" applyAlignment="1">
      <alignment horizontal="center"/>
    </xf>
    <xf numFmtId="0" fontId="14" fillId="3" borderId="1" xfId="0" applyFont="1" applyFill="1" applyBorder="1" applyAlignment="1">
      <alignment horizontal="right"/>
    </xf>
    <xf numFmtId="164" fontId="15" fillId="0" borderId="1" xfId="9" applyNumberFormat="1" applyFont="1" applyBorder="1" applyAlignment="1">
      <alignment horizontal="right"/>
    </xf>
    <xf numFmtId="164" fontId="14" fillId="2" borderId="1" xfId="9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2" fontId="14" fillId="2" borderId="1" xfId="0" applyNumberFormat="1" applyFont="1" applyFill="1" applyBorder="1" applyAlignment="1">
      <alignment horizontal="right"/>
    </xf>
    <xf numFmtId="164" fontId="14" fillId="0" borderId="1" xfId="9" applyNumberFormat="1" applyFont="1" applyFill="1" applyBorder="1" applyAlignment="1">
      <alignment horizontal="right"/>
    </xf>
    <xf numFmtId="0" fontId="12" fillId="9" borderId="1" xfId="0" applyFont="1" applyFill="1" applyBorder="1" applyAlignment="1">
      <alignment horizontal="center"/>
    </xf>
    <xf numFmtId="164" fontId="12" fillId="9" borderId="1" xfId="9" applyNumberFormat="1" applyFont="1" applyFill="1" applyBorder="1"/>
    <xf numFmtId="2" fontId="12" fillId="9" borderId="1" xfId="0" applyNumberFormat="1" applyFont="1" applyFill="1" applyBorder="1"/>
    <xf numFmtId="164" fontId="14" fillId="0" borderId="1" xfId="0" applyNumberFormat="1" applyFont="1" applyFill="1" applyBorder="1"/>
    <xf numFmtId="164" fontId="0" fillId="0" borderId="1" xfId="0" applyNumberFormat="1" applyFont="1" applyFill="1" applyBorder="1" applyAlignment="1">
      <alignment horizontal="center"/>
    </xf>
    <xf numFmtId="43" fontId="0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/>
    <xf numFmtId="164" fontId="14" fillId="0" borderId="1" xfId="0" applyNumberFormat="1" applyFont="1" applyFill="1" applyBorder="1" applyAlignment="1">
      <alignment horizontal="center"/>
    </xf>
    <xf numFmtId="164" fontId="37" fillId="4" borderId="1" xfId="0" applyNumberFormat="1" applyFont="1" applyFill="1" applyBorder="1"/>
    <xf numFmtId="164" fontId="37" fillId="4" borderId="1" xfId="0" applyNumberFormat="1" applyFont="1" applyFill="1" applyBorder="1" applyAlignment="1">
      <alignment horizontal="center"/>
    </xf>
    <xf numFmtId="43" fontId="37" fillId="4" borderId="1" xfId="0" applyNumberFormat="1" applyFont="1" applyFill="1" applyBorder="1" applyAlignment="1">
      <alignment horizontal="center"/>
    </xf>
    <xf numFmtId="2" fontId="37" fillId="4" borderId="1" xfId="0" applyNumberFormat="1" applyFont="1" applyFill="1" applyBorder="1"/>
    <xf numFmtId="164" fontId="14" fillId="0" borderId="1" xfId="0" applyNumberFormat="1" applyFont="1" applyBorder="1"/>
    <xf numFmtId="164" fontId="14" fillId="4" borderId="1" xfId="0" applyNumberFormat="1" applyFont="1" applyFill="1" applyBorder="1"/>
    <xf numFmtId="164" fontId="16" fillId="6" borderId="1" xfId="9" applyNumberFormat="1" applyFont="1" applyFill="1" applyBorder="1"/>
    <xf numFmtId="164" fontId="14" fillId="0" borderId="1" xfId="0" applyNumberFormat="1" applyFont="1" applyBorder="1" applyAlignment="1">
      <alignment horizontal="right"/>
    </xf>
    <xf numFmtId="164" fontId="14" fillId="4" borderId="1" xfId="0" applyNumberFormat="1" applyFont="1" applyFill="1" applyBorder="1" applyAlignment="1">
      <alignment horizontal="right"/>
    </xf>
    <xf numFmtId="0" fontId="37" fillId="4" borderId="1" xfId="0" applyFont="1" applyFill="1" applyBorder="1"/>
    <xf numFmtId="164" fontId="37" fillId="4" borderId="1" xfId="9" applyNumberFormat="1" applyFont="1" applyFill="1" applyBorder="1"/>
    <xf numFmtId="164" fontId="38" fillId="4" borderId="1" xfId="9" applyNumberFormat="1" applyFont="1" applyFill="1" applyBorder="1"/>
    <xf numFmtId="0" fontId="37" fillId="4" borderId="1" xfId="0" applyFont="1" applyFill="1" applyBorder="1" applyAlignment="1">
      <alignment horizontal="center"/>
    </xf>
    <xf numFmtId="0" fontId="37" fillId="6" borderId="4" xfId="0" applyFont="1" applyFill="1" applyBorder="1" applyAlignment="1">
      <alignment horizontal="center" wrapText="1"/>
    </xf>
    <xf numFmtId="0" fontId="39" fillId="6" borderId="5" xfId="0" applyFont="1" applyFill="1" applyBorder="1" applyAlignment="1">
      <alignment horizontal="center" wrapText="1"/>
    </xf>
    <xf numFmtId="164" fontId="39" fillId="9" borderId="1" xfId="0" applyNumberFormat="1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9" borderId="4" xfId="0" applyFont="1" applyFill="1" applyBorder="1" applyAlignment="1">
      <alignment horizontal="center" wrapText="1"/>
    </xf>
    <xf numFmtId="0" fontId="39" fillId="9" borderId="5" xfId="0" applyFont="1" applyFill="1" applyBorder="1" applyAlignment="1">
      <alignment horizontal="center" wrapText="1"/>
    </xf>
    <xf numFmtId="0" fontId="41" fillId="9" borderId="3" xfId="0" applyFont="1" applyFill="1" applyBorder="1" applyAlignment="1">
      <alignment horizontal="center"/>
    </xf>
    <xf numFmtId="0" fontId="41" fillId="9" borderId="6" xfId="0" applyFont="1" applyFill="1" applyBorder="1" applyAlignment="1">
      <alignment horizontal="center"/>
    </xf>
    <xf numFmtId="0" fontId="41" fillId="9" borderId="2" xfId="0" applyFont="1" applyFill="1" applyBorder="1" applyAlignment="1">
      <alignment horizontal="center"/>
    </xf>
    <xf numFmtId="0" fontId="41" fillId="9" borderId="0" xfId="0" applyFont="1" applyFill="1" applyBorder="1" applyAlignment="1"/>
    <xf numFmtId="0" fontId="39" fillId="9" borderId="0" xfId="0" applyFont="1" applyFill="1"/>
    <xf numFmtId="0" fontId="42" fillId="9" borderId="38" xfId="0" applyFont="1" applyFill="1" applyBorder="1" applyAlignment="1">
      <alignment horizontal="center"/>
    </xf>
    <xf numFmtId="164" fontId="42" fillId="9" borderId="38" xfId="9" applyNumberFormat="1" applyFont="1" applyFill="1" applyBorder="1" applyAlignment="1">
      <alignment horizontal="center"/>
    </xf>
    <xf numFmtId="0" fontId="37" fillId="9" borderId="1" xfId="0" applyFont="1" applyFill="1" applyBorder="1"/>
    <xf numFmtId="0" fontId="37" fillId="9" borderId="0" xfId="0" applyFont="1" applyFill="1"/>
    <xf numFmtId="0" fontId="42" fillId="9" borderId="1" xfId="0" applyFont="1" applyFill="1" applyBorder="1" applyAlignment="1">
      <alignment horizontal="center"/>
    </xf>
    <xf numFmtId="0" fontId="42" fillId="9" borderId="0" xfId="0" applyFont="1" applyFill="1" applyAlignment="1">
      <alignment horizontal="center"/>
    </xf>
    <xf numFmtId="0" fontId="42" fillId="9" borderId="3" xfId="0" applyFont="1" applyFill="1" applyBorder="1" applyAlignment="1">
      <alignment horizontal="center"/>
    </xf>
    <xf numFmtId="0" fontId="37" fillId="9" borderId="0" xfId="0" applyFont="1" applyFill="1" applyBorder="1"/>
    <xf numFmtId="164" fontId="41" fillId="9" borderId="9" xfId="10" applyNumberFormat="1" applyFont="1" applyFill="1" applyBorder="1" applyAlignment="1">
      <alignment horizontal="center"/>
    </xf>
    <xf numFmtId="164" fontId="41" fillId="9" borderId="1" xfId="10" applyNumberFormat="1" applyFont="1" applyFill="1" applyBorder="1" applyAlignment="1">
      <alignment horizontal="center"/>
    </xf>
    <xf numFmtId="164" fontId="41" fillId="9" borderId="3" xfId="10" applyNumberFormat="1" applyFont="1" applyFill="1" applyBorder="1" applyAlignment="1">
      <alignment horizontal="center"/>
    </xf>
    <xf numFmtId="164" fontId="37" fillId="9" borderId="9" xfId="9" applyNumberFormat="1" applyFont="1" applyFill="1" applyBorder="1"/>
    <xf numFmtId="0" fontId="37" fillId="9" borderId="8" xfId="0" applyFont="1" applyFill="1" applyBorder="1"/>
    <xf numFmtId="164" fontId="41" fillId="9" borderId="40" xfId="10" applyNumberFormat="1" applyFont="1" applyFill="1" applyBorder="1" applyAlignment="1">
      <alignment horizontal="center"/>
    </xf>
    <xf numFmtId="0" fontId="37" fillId="9" borderId="9" xfId="0" applyFont="1" applyFill="1" applyBorder="1" applyAlignment="1">
      <alignment horizontal="center"/>
    </xf>
    <xf numFmtId="0" fontId="37" fillId="9" borderId="32" xfId="0" applyFont="1" applyFill="1" applyBorder="1"/>
    <xf numFmtId="0" fontId="37" fillId="9" borderId="9" xfId="0" applyFont="1" applyFill="1" applyBorder="1"/>
    <xf numFmtId="0" fontId="37" fillId="9" borderId="10" xfId="0" applyFont="1" applyFill="1" applyBorder="1"/>
    <xf numFmtId="0" fontId="38" fillId="9" borderId="29" xfId="0" applyFont="1" applyFill="1" applyBorder="1" applyAlignment="1">
      <alignment horizontal="center"/>
    </xf>
    <xf numFmtId="0" fontId="40" fillId="9" borderId="30" xfId="0" applyFont="1" applyFill="1" applyBorder="1" applyAlignment="1">
      <alignment horizontal="center"/>
    </xf>
    <xf numFmtId="0" fontId="40" fillId="9" borderId="39" xfId="0" applyFont="1" applyFill="1" applyBorder="1" applyAlignment="1">
      <alignment horizontal="center"/>
    </xf>
    <xf numFmtId="0" fontId="38" fillId="9" borderId="8" xfId="0" applyFont="1" applyFill="1" applyBorder="1"/>
    <xf numFmtId="0" fontId="38" fillId="9" borderId="9" xfId="0" applyFont="1" applyFill="1" applyBorder="1"/>
    <xf numFmtId="0" fontId="38" fillId="9" borderId="10" xfId="0" applyFont="1" applyFill="1" applyBorder="1"/>
    <xf numFmtId="0" fontId="37" fillId="9" borderId="36" xfId="0" applyFont="1" applyFill="1" applyBorder="1" applyAlignment="1">
      <alignment horizontal="center"/>
    </xf>
    <xf numFmtId="0" fontId="37" fillId="9" borderId="1" xfId="0" applyFont="1" applyFill="1" applyBorder="1"/>
    <xf numFmtId="164" fontId="37" fillId="9" borderId="1" xfId="9" applyNumberFormat="1" applyFont="1" applyFill="1" applyBorder="1"/>
    <xf numFmtId="164" fontId="38" fillId="9" borderId="1" xfId="9" applyNumberFormat="1" applyFont="1" applyFill="1" applyBorder="1" applyAlignment="1">
      <alignment horizontal="center"/>
    </xf>
    <xf numFmtId="0" fontId="38" fillId="9" borderId="1" xfId="9" applyNumberFormat="1" applyFont="1" applyFill="1" applyBorder="1" applyAlignment="1">
      <alignment horizontal="center"/>
    </xf>
    <xf numFmtId="164" fontId="43" fillId="9" borderId="1" xfId="9" applyNumberFormat="1" applyFont="1" applyFill="1" applyBorder="1"/>
    <xf numFmtId="0" fontId="44" fillId="9" borderId="0" xfId="0" applyFont="1" applyFill="1"/>
  </cellXfs>
  <cellStyles count="11">
    <cellStyle name="Comma" xfId="9" builtinId="3"/>
    <cellStyle name="Comma 2" xfId="1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F8" sqref="F8"/>
    </sheetView>
  </sheetViews>
  <sheetFormatPr defaultRowHeight="15" x14ac:dyDescent="0.25"/>
  <sheetData>
    <row r="2" spans="1:1" x14ac:dyDescent="0.25">
      <c r="A2" t="s">
        <v>151</v>
      </c>
    </row>
    <row r="4" spans="1:1" x14ac:dyDescent="0.25">
      <c r="A4" t="s">
        <v>157</v>
      </c>
    </row>
    <row r="7" spans="1:1" x14ac:dyDescent="0.25">
      <c r="A7" t="s">
        <v>153</v>
      </c>
    </row>
    <row r="8" spans="1:1" x14ac:dyDescent="0.25">
      <c r="A8" t="s">
        <v>154</v>
      </c>
    </row>
    <row r="10" spans="1:1" x14ac:dyDescent="0.25">
      <c r="A10" t="s">
        <v>156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9"/>
  <sheetViews>
    <sheetView topLeftCell="AH27" workbookViewId="0">
      <selection activeCell="A7" sqref="A7"/>
    </sheetView>
  </sheetViews>
  <sheetFormatPr defaultColWidth="8.85546875" defaultRowHeight="15" x14ac:dyDescent="0.25"/>
  <cols>
    <col min="1" max="1" width="22" style="23" customWidth="1"/>
    <col min="2" max="2" width="14.85546875" style="41" customWidth="1"/>
    <col min="3" max="3" width="16.28515625" style="42" customWidth="1"/>
    <col min="4" max="4" width="16" style="42" customWidth="1"/>
    <col min="5" max="6" width="15.140625" style="42" customWidth="1"/>
    <col min="7" max="7" width="16.42578125" style="34" customWidth="1"/>
    <col min="8" max="8" width="5.7109375" style="48" customWidth="1"/>
    <col min="9" max="9" width="15" style="41" customWidth="1"/>
    <col min="10" max="11" width="14" style="157" customWidth="1"/>
    <col min="12" max="13" width="15.140625" style="43" customWidth="1"/>
    <col min="14" max="14" width="18.28515625" style="34" customWidth="1"/>
    <col min="15" max="15" width="6.85546875" style="48" customWidth="1"/>
    <col min="16" max="16" width="15.140625" style="43" customWidth="1"/>
    <col min="17" max="17" width="13.85546875" style="151" customWidth="1"/>
    <col min="18" max="18" width="12.5703125" style="151" customWidth="1"/>
    <col min="19" max="20" width="15.140625" style="42" customWidth="1"/>
    <col min="21" max="21" width="14.28515625" style="34" customWidth="1"/>
    <col min="22" max="22" width="7.5703125" style="48" customWidth="1"/>
    <col min="23" max="23" width="15.140625" style="42" customWidth="1"/>
    <col min="24" max="24" width="12.5703125" style="157" customWidth="1"/>
    <col min="25" max="25" width="12" style="157" customWidth="1"/>
    <col min="26" max="27" width="15.140625" style="43" customWidth="1"/>
    <col min="28" max="28" width="16.7109375" style="34" customWidth="1"/>
    <col min="29" max="29" width="6.85546875" style="48" customWidth="1"/>
    <col min="30" max="30" width="15.140625" style="43" customWidth="1"/>
    <col min="31" max="31" width="11" style="151" customWidth="1"/>
    <col min="32" max="32" width="13.140625" style="151" customWidth="1"/>
    <col min="33" max="34" width="15.140625" style="42" customWidth="1"/>
    <col min="35" max="35" width="16.85546875" style="34" customWidth="1"/>
    <col min="36" max="36" width="6.42578125" style="48" customWidth="1"/>
    <col min="37" max="37" width="16.42578125" style="117" customWidth="1"/>
    <col min="38" max="38" width="16.140625" style="167" customWidth="1"/>
    <col min="39" max="39" width="19.28515625" style="117" customWidth="1"/>
    <col min="40" max="40" width="20.140625" style="117" customWidth="1"/>
    <col min="41" max="41" width="17.140625" style="117" customWidth="1"/>
    <col min="42" max="42" width="20.42578125" style="166" customWidth="1"/>
    <col min="43" max="43" width="6.42578125" style="48" customWidth="1"/>
    <col min="44" max="44" width="15.140625" style="19" customWidth="1"/>
    <col min="45" max="45" width="10.7109375" style="162" customWidth="1"/>
    <col min="46" max="46" width="11.42578125" style="19" customWidth="1"/>
    <col min="47" max="47" width="13.42578125" style="162" customWidth="1"/>
    <col min="48" max="48" width="12.28515625" style="19" customWidth="1"/>
    <col min="49" max="49" width="18.5703125" style="200" customWidth="1"/>
    <col min="50" max="50" width="6.42578125" style="48" customWidth="1"/>
    <col min="51" max="16384" width="8.85546875" style="34"/>
  </cols>
  <sheetData>
    <row r="1" spans="1:50" s="18" customFormat="1" ht="18.75" x14ac:dyDescent="0.3">
      <c r="A1" s="16"/>
      <c r="B1" s="16"/>
      <c r="C1" s="84" t="s">
        <v>152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17"/>
      <c r="U1" s="17"/>
      <c r="V1" s="17"/>
      <c r="W1" s="17"/>
      <c r="X1" s="152"/>
      <c r="Y1" s="153"/>
      <c r="Z1" s="17"/>
      <c r="AA1" s="17"/>
      <c r="AD1" s="17"/>
      <c r="AE1" s="147"/>
      <c r="AF1" s="147"/>
      <c r="AG1" s="17"/>
      <c r="AH1" s="17"/>
      <c r="AL1" s="161"/>
      <c r="AP1" s="169"/>
      <c r="AR1" s="17"/>
      <c r="AS1" s="161"/>
      <c r="AU1" s="161"/>
      <c r="AW1" s="163"/>
    </row>
    <row r="2" spans="1:50" s="18" customFormat="1" x14ac:dyDescent="0.25">
      <c r="A2" s="16" t="s">
        <v>0</v>
      </c>
      <c r="B2" s="16"/>
      <c r="I2" s="16"/>
      <c r="J2" s="147"/>
      <c r="K2" s="147"/>
      <c r="Q2" s="147"/>
      <c r="R2" s="147"/>
      <c r="X2" s="147"/>
      <c r="Y2" s="147"/>
      <c r="AE2" s="147"/>
      <c r="AF2" s="147"/>
      <c r="AL2" s="161"/>
      <c r="AP2" s="169"/>
      <c r="AS2" s="161"/>
      <c r="AU2" s="161"/>
      <c r="AW2" s="163"/>
    </row>
    <row r="3" spans="1:50" s="23" customFormat="1" x14ac:dyDescent="0.25">
      <c r="A3" s="20"/>
      <c r="B3" s="95">
        <v>2011</v>
      </c>
      <c r="C3" s="96"/>
      <c r="D3" s="96"/>
      <c r="E3" s="96"/>
      <c r="F3" s="96"/>
      <c r="G3" s="97"/>
      <c r="H3" s="44"/>
      <c r="I3" s="92">
        <v>2012</v>
      </c>
      <c r="J3" s="93"/>
      <c r="K3" s="93"/>
      <c r="L3" s="93"/>
      <c r="M3" s="94"/>
      <c r="N3" s="21"/>
      <c r="O3" s="49"/>
      <c r="P3" s="85">
        <v>2013</v>
      </c>
      <c r="Q3" s="86"/>
      <c r="R3" s="86"/>
      <c r="S3" s="86"/>
      <c r="T3" s="87"/>
      <c r="U3" s="21"/>
      <c r="V3" s="49"/>
      <c r="W3" s="88">
        <v>2014</v>
      </c>
      <c r="X3" s="89"/>
      <c r="Y3" s="89"/>
      <c r="Z3" s="89"/>
      <c r="AA3" s="90"/>
      <c r="AB3" s="21"/>
      <c r="AC3" s="49"/>
      <c r="AD3" s="116" t="s">
        <v>110</v>
      </c>
      <c r="AE3" s="91"/>
      <c r="AF3" s="91"/>
      <c r="AG3" s="91"/>
      <c r="AH3" s="91"/>
      <c r="AI3" s="21"/>
      <c r="AJ3" s="50"/>
      <c r="AK3" s="118" t="s">
        <v>111</v>
      </c>
      <c r="AL3" s="119"/>
      <c r="AM3" s="119"/>
      <c r="AN3" s="119"/>
      <c r="AO3" s="119"/>
      <c r="AP3" s="120"/>
      <c r="AQ3" s="50"/>
      <c r="AR3" s="22"/>
      <c r="AS3" s="98">
        <v>2016</v>
      </c>
      <c r="AT3" s="99"/>
      <c r="AU3" s="99"/>
      <c r="AV3" s="100"/>
      <c r="AW3" s="197"/>
      <c r="AX3" s="50"/>
    </row>
    <row r="4" spans="1:50" s="23" customFormat="1" ht="76.5" customHeight="1" x14ac:dyDescent="0.25">
      <c r="A4" s="24"/>
      <c r="B4" s="25"/>
      <c r="C4" s="103" t="s">
        <v>41</v>
      </c>
      <c r="D4" s="201" t="s">
        <v>158</v>
      </c>
      <c r="E4" s="26" t="s">
        <v>44</v>
      </c>
      <c r="F4" s="26" t="s">
        <v>43</v>
      </c>
      <c r="G4" s="168" t="s">
        <v>155</v>
      </c>
      <c r="H4" s="45"/>
      <c r="I4" s="27"/>
      <c r="J4" s="154" t="s">
        <v>41</v>
      </c>
      <c r="K4" s="201" t="s">
        <v>158</v>
      </c>
      <c r="L4" s="28" t="s">
        <v>44</v>
      </c>
      <c r="M4" s="28" t="s">
        <v>43</v>
      </c>
      <c r="N4" s="168" t="s">
        <v>155</v>
      </c>
      <c r="O4" s="45"/>
      <c r="P4" s="27"/>
      <c r="Q4" s="148" t="s">
        <v>41</v>
      </c>
      <c r="R4" s="201" t="s">
        <v>158</v>
      </c>
      <c r="S4" s="26" t="s">
        <v>44</v>
      </c>
      <c r="T4" s="26" t="s">
        <v>43</v>
      </c>
      <c r="U4" s="168" t="s">
        <v>155</v>
      </c>
      <c r="V4" s="45"/>
      <c r="W4" s="27"/>
      <c r="X4" s="154" t="s">
        <v>41</v>
      </c>
      <c r="Y4" s="201" t="s">
        <v>158</v>
      </c>
      <c r="Z4" s="28" t="s">
        <v>44</v>
      </c>
      <c r="AA4" s="28" t="s">
        <v>43</v>
      </c>
      <c r="AB4" s="168" t="s">
        <v>155</v>
      </c>
      <c r="AC4" s="45"/>
      <c r="AD4" s="27"/>
      <c r="AE4" s="148" t="s">
        <v>41</v>
      </c>
      <c r="AF4" s="201" t="s">
        <v>158</v>
      </c>
      <c r="AG4" s="26" t="s">
        <v>44</v>
      </c>
      <c r="AH4" s="26" t="s">
        <v>43</v>
      </c>
      <c r="AI4" s="168" t="s">
        <v>155</v>
      </c>
      <c r="AJ4" s="45"/>
      <c r="AK4" s="27"/>
      <c r="AL4" s="103" t="s">
        <v>41</v>
      </c>
      <c r="AM4" s="201" t="s">
        <v>158</v>
      </c>
      <c r="AN4" s="26" t="s">
        <v>44</v>
      </c>
      <c r="AO4" s="26" t="s">
        <v>43</v>
      </c>
      <c r="AP4" s="168" t="s">
        <v>155</v>
      </c>
      <c r="AQ4" s="45"/>
      <c r="AR4" s="29"/>
      <c r="AS4" s="101" t="s">
        <v>41</v>
      </c>
      <c r="AT4" s="201" t="s">
        <v>158</v>
      </c>
      <c r="AU4" s="30" t="s">
        <v>44</v>
      </c>
      <c r="AV4" s="21" t="s">
        <v>43</v>
      </c>
      <c r="AW4" s="197" t="s">
        <v>155</v>
      </c>
      <c r="AX4" s="45"/>
    </row>
    <row r="5" spans="1:50" ht="14.1" customHeight="1" x14ac:dyDescent="0.25">
      <c r="A5" s="24" t="s">
        <v>2</v>
      </c>
      <c r="B5" s="25" t="s">
        <v>45</v>
      </c>
      <c r="C5" s="104"/>
      <c r="D5" s="202"/>
      <c r="E5" s="31"/>
      <c r="F5" s="31"/>
      <c r="G5" s="32"/>
      <c r="H5" s="46"/>
      <c r="I5" s="27" t="s">
        <v>45</v>
      </c>
      <c r="J5" s="155"/>
      <c r="K5" s="202"/>
      <c r="L5" s="33"/>
      <c r="M5" s="33"/>
      <c r="N5" s="32"/>
      <c r="O5" s="46"/>
      <c r="P5" s="27" t="s">
        <v>45</v>
      </c>
      <c r="Q5" s="149"/>
      <c r="R5" s="202"/>
      <c r="S5" s="31"/>
      <c r="T5" s="31"/>
      <c r="U5" s="32"/>
      <c r="V5" s="46"/>
      <c r="W5" s="27" t="s">
        <v>45</v>
      </c>
      <c r="X5" s="155"/>
      <c r="Y5" s="202"/>
      <c r="Z5" s="33"/>
      <c r="AA5" s="33"/>
      <c r="AB5" s="32"/>
      <c r="AC5" s="46"/>
      <c r="AD5" s="27" t="s">
        <v>45</v>
      </c>
      <c r="AE5" s="149"/>
      <c r="AF5" s="202"/>
      <c r="AG5" s="31"/>
      <c r="AH5" s="31"/>
      <c r="AI5" s="32"/>
      <c r="AJ5" s="46"/>
      <c r="AK5" s="27" t="s">
        <v>45</v>
      </c>
      <c r="AL5" s="104"/>
      <c r="AM5" s="202"/>
      <c r="AN5" s="31"/>
      <c r="AO5" s="31"/>
      <c r="AP5" s="165"/>
      <c r="AQ5" s="46"/>
      <c r="AR5" s="29" t="s">
        <v>45</v>
      </c>
      <c r="AS5" s="102"/>
      <c r="AT5" s="202"/>
      <c r="AU5" s="32"/>
      <c r="AV5" s="32"/>
      <c r="AW5" s="198"/>
      <c r="AX5" s="46"/>
    </row>
    <row r="6" spans="1:50" x14ac:dyDescent="0.25">
      <c r="A6" s="35" t="s">
        <v>3</v>
      </c>
      <c r="B6" s="36">
        <v>1080</v>
      </c>
      <c r="C6" s="37">
        <v>1074</v>
      </c>
      <c r="D6" s="37">
        <v>1266</v>
      </c>
      <c r="E6" s="38">
        <f>C6/D6*100</f>
        <v>84.834123222748815</v>
      </c>
      <c r="F6" s="38">
        <f>D6/D$43*100</f>
        <v>2.5585578302782888</v>
      </c>
      <c r="G6" s="188">
        <f>(D6/B6)*100</f>
        <v>117.22222222222223</v>
      </c>
      <c r="H6" s="189"/>
      <c r="I6" s="40">
        <v>1080</v>
      </c>
      <c r="J6" s="156">
        <v>1097</v>
      </c>
      <c r="K6" s="156">
        <v>1285</v>
      </c>
      <c r="L6" s="39">
        <f>J6/K6*100</f>
        <v>85.369649805447466</v>
      </c>
      <c r="M6" s="39">
        <f>K6/K$43*100</f>
        <v>2.4647076875863125</v>
      </c>
      <c r="N6" s="188">
        <f>(K6/I6)*100</f>
        <v>118.9814814814815</v>
      </c>
      <c r="O6" s="189"/>
      <c r="P6" s="40">
        <v>1080</v>
      </c>
      <c r="Q6" s="150">
        <v>1112</v>
      </c>
      <c r="R6" s="150">
        <v>1280</v>
      </c>
      <c r="S6" s="38">
        <f>Q6/R6*100</f>
        <v>86.875</v>
      </c>
      <c r="T6" s="38">
        <f>R6/R$43*100</f>
        <v>2.3199753502619034</v>
      </c>
      <c r="U6" s="188">
        <f>(R6/P6)*100</f>
        <v>118.5185185185185</v>
      </c>
      <c r="V6" s="189"/>
      <c r="W6" s="40">
        <v>1080</v>
      </c>
      <c r="X6" s="156">
        <v>1087</v>
      </c>
      <c r="Y6" s="156">
        <v>1253</v>
      </c>
      <c r="Z6" s="39">
        <f>X6/Y6*100</f>
        <v>86.751795690343187</v>
      </c>
      <c r="AA6" s="39">
        <f>Y6/Y$43*100</f>
        <v>2.2351451149681583</v>
      </c>
      <c r="AB6" s="188">
        <f>(Y6/W6)*100</f>
        <v>116.01851851851852</v>
      </c>
      <c r="AC6" s="189"/>
      <c r="AD6" s="40">
        <v>1080</v>
      </c>
      <c r="AE6" s="150">
        <v>1406</v>
      </c>
      <c r="AF6" s="150">
        <v>1589</v>
      </c>
      <c r="AG6" s="38">
        <f>AE6/AF6*100</f>
        <v>88.483322844556326</v>
      </c>
      <c r="AH6" s="38">
        <f>AF6/AF$43*100</f>
        <v>2.5522004497269513</v>
      </c>
      <c r="AI6" s="188">
        <f>(AF6/AD6)*100</f>
        <v>147.12962962962962</v>
      </c>
      <c r="AJ6" s="189"/>
      <c r="AK6" s="179">
        <f>AD6</f>
        <v>1080</v>
      </c>
      <c r="AL6" s="180" t="s">
        <v>42</v>
      </c>
      <c r="AM6" s="179">
        <f>'Prison Popn by Gender and State'!M7</f>
        <v>1536</v>
      </c>
      <c r="AN6" s="181" t="s">
        <v>42</v>
      </c>
      <c r="AO6" s="182">
        <f>AM6/AM$43*100</f>
        <v>2.3618778158780924</v>
      </c>
      <c r="AP6" s="183">
        <f>(AM6/AK6)*100</f>
        <v>142.22222222222223</v>
      </c>
      <c r="AQ6" s="189"/>
      <c r="AR6" s="190">
        <v>1080</v>
      </c>
      <c r="AS6" s="176" t="s">
        <v>42</v>
      </c>
      <c r="AT6" s="177">
        <f>'Prison Popn by Gender and State'!P7</f>
        <v>1623</v>
      </c>
      <c r="AU6" s="176" t="s">
        <v>42</v>
      </c>
      <c r="AV6" s="178">
        <f>AT6/AT$43*100</f>
        <v>2.3629269428995721</v>
      </c>
      <c r="AW6" s="199">
        <f>(AT6/AR6)*100</f>
        <v>150.27777777777777</v>
      </c>
      <c r="AX6" s="47"/>
    </row>
    <row r="7" spans="1:50" x14ac:dyDescent="0.25">
      <c r="A7" s="35" t="s">
        <v>4</v>
      </c>
      <c r="B7" s="36">
        <v>720</v>
      </c>
      <c r="C7" s="37">
        <v>617</v>
      </c>
      <c r="D7" s="37">
        <v>959</v>
      </c>
      <c r="E7" s="38">
        <f t="shared" ref="E7:E43" si="0">C7/D7*100</f>
        <v>64.337851929092807</v>
      </c>
      <c r="F7" s="38">
        <f t="shared" ref="F7:F43" si="1">D7/D$43*100</f>
        <v>1.938117661324549</v>
      </c>
      <c r="G7" s="188">
        <f t="shared" ref="G7:G43" si="2">(D7/B7)*100</f>
        <v>133.19444444444443</v>
      </c>
      <c r="H7" s="189"/>
      <c r="I7" s="40">
        <v>720</v>
      </c>
      <c r="J7" s="156">
        <v>568</v>
      </c>
      <c r="K7" s="156">
        <v>898</v>
      </c>
      <c r="L7" s="39">
        <f t="shared" ref="L7:L11" si="3">J7/K7*100</f>
        <v>63.251670378619153</v>
      </c>
      <c r="M7" s="39">
        <f t="shared" ref="M7:M11" si="4">K7/K$43*100</f>
        <v>1.7224182906245205</v>
      </c>
      <c r="N7" s="188">
        <f>(K7/I7)*100</f>
        <v>124.72222222222223</v>
      </c>
      <c r="O7" s="189"/>
      <c r="P7" s="40">
        <v>720</v>
      </c>
      <c r="Q7" s="150">
        <v>664</v>
      </c>
      <c r="R7" s="150">
        <v>1073</v>
      </c>
      <c r="S7" s="38">
        <f t="shared" ref="S7:S11" si="5">Q7/R7*100</f>
        <v>61.882572227399812</v>
      </c>
      <c r="T7" s="38">
        <f t="shared" ref="T7:T11" si="6">R7/R$43*100</f>
        <v>1.9447918365867363</v>
      </c>
      <c r="U7" s="188">
        <f t="shared" ref="U7:U43" si="7">(R7/P7)*100</f>
        <v>149.02777777777777</v>
      </c>
      <c r="V7" s="189"/>
      <c r="W7" s="40">
        <v>720</v>
      </c>
      <c r="X7" s="156">
        <v>786</v>
      </c>
      <c r="Y7" s="156">
        <v>1296</v>
      </c>
      <c r="Z7" s="39">
        <f t="shared" ref="Z7:Z11" si="8">X7/Y7*100</f>
        <v>60.648148148148152</v>
      </c>
      <c r="AA7" s="39">
        <f t="shared" ref="AA7:AA11" si="9">Y7/Y$43*100</f>
        <v>2.3118500151625967</v>
      </c>
      <c r="AB7" s="188">
        <f t="shared" ref="AB7:AB43" si="10">(Y7/W7)*100</f>
        <v>180</v>
      </c>
      <c r="AC7" s="189"/>
      <c r="AD7" s="40">
        <v>720</v>
      </c>
      <c r="AE7" s="150">
        <v>862</v>
      </c>
      <c r="AF7" s="150">
        <v>1380</v>
      </c>
      <c r="AG7" s="38">
        <f t="shared" ref="AG7:AG11" si="11">AE7/AF7*100</f>
        <v>62.463768115942031</v>
      </c>
      <c r="AH7" s="38">
        <f t="shared" ref="AH7:AH11" si="12">AF7/AF$43*100</f>
        <v>2.2165114037905558</v>
      </c>
      <c r="AI7" s="188">
        <f t="shared" ref="AI7:AI43" si="13">(AF7/AD7)*100</f>
        <v>191.66666666666669</v>
      </c>
      <c r="AJ7" s="189"/>
      <c r="AK7" s="179">
        <f t="shared" ref="AK7:AK43" si="14">AD7</f>
        <v>720</v>
      </c>
      <c r="AL7" s="180" t="s">
        <v>42</v>
      </c>
      <c r="AM7" s="179">
        <f>'Prison Popn by Gender and State'!M8</f>
        <v>1305</v>
      </c>
      <c r="AN7" s="181" t="s">
        <v>42</v>
      </c>
      <c r="AO7" s="182">
        <f t="shared" ref="AO7:AO43" si="15">AM7/AM$43*100</f>
        <v>2.006673534974551</v>
      </c>
      <c r="AP7" s="183">
        <f t="shared" ref="AP7:AP43" si="16">(AM7/AK7)*100</f>
        <v>181.25</v>
      </c>
      <c r="AQ7" s="189"/>
      <c r="AR7" s="190">
        <v>720</v>
      </c>
      <c r="AS7" s="176" t="s">
        <v>42</v>
      </c>
      <c r="AT7" s="177">
        <f>'Prison Popn by Gender and State'!P8</f>
        <v>1383</v>
      </c>
      <c r="AU7" s="176" t="s">
        <v>42</v>
      </c>
      <c r="AV7" s="178">
        <f t="shared" ref="AV7:AV43" si="17">AT7/AT$43*100</f>
        <v>2.0135107591066594</v>
      </c>
      <c r="AW7" s="199">
        <f t="shared" ref="AW7:AW43" si="18">(AT7/AR7)*100</f>
        <v>192.08333333333334</v>
      </c>
      <c r="AX7" s="47"/>
    </row>
    <row r="8" spans="1:50" x14ac:dyDescent="0.25">
      <c r="A8" s="35" t="s">
        <v>5</v>
      </c>
      <c r="B8" s="36">
        <v>2580</v>
      </c>
      <c r="C8" s="37">
        <v>851</v>
      </c>
      <c r="D8" s="37">
        <v>1985</v>
      </c>
      <c r="E8" s="38">
        <f t="shared" si="0"/>
        <v>42.871536523929471</v>
      </c>
      <c r="F8" s="38">
        <f t="shared" si="1"/>
        <v>4.0116408318344412</v>
      </c>
      <c r="G8" s="188">
        <f t="shared" si="2"/>
        <v>76.937984496124031</v>
      </c>
      <c r="H8" s="189"/>
      <c r="I8" s="40">
        <v>2580</v>
      </c>
      <c r="J8" s="156">
        <v>791</v>
      </c>
      <c r="K8" s="156">
        <v>2034</v>
      </c>
      <c r="L8" s="39">
        <f t="shared" si="3"/>
        <v>38.888888888888893</v>
      </c>
      <c r="M8" s="39">
        <f t="shared" si="4"/>
        <v>3.9013349700782567</v>
      </c>
      <c r="N8" s="188">
        <f>(K8/I8)*100</f>
        <v>78.83720930232559</v>
      </c>
      <c r="O8" s="189"/>
      <c r="P8" s="40">
        <v>2580</v>
      </c>
      <c r="Q8" s="150">
        <v>779</v>
      </c>
      <c r="R8" s="150">
        <v>2180</v>
      </c>
      <c r="S8" s="38">
        <f t="shared" si="5"/>
        <v>35.73394495412844</v>
      </c>
      <c r="T8" s="38">
        <f t="shared" si="6"/>
        <v>3.9512080184148042</v>
      </c>
      <c r="U8" s="188">
        <f t="shared" si="7"/>
        <v>84.496124031007753</v>
      </c>
      <c r="V8" s="189"/>
      <c r="W8" s="40">
        <v>2580</v>
      </c>
      <c r="X8" s="156">
        <v>616</v>
      </c>
      <c r="Y8" s="156">
        <v>1546</v>
      </c>
      <c r="Z8" s="39">
        <f t="shared" si="8"/>
        <v>39.84476067270375</v>
      </c>
      <c r="AA8" s="39">
        <f t="shared" si="9"/>
        <v>2.7578087372232827</v>
      </c>
      <c r="AB8" s="188">
        <f t="shared" si="10"/>
        <v>59.922480620155042</v>
      </c>
      <c r="AC8" s="189"/>
      <c r="AD8" s="40">
        <v>2580</v>
      </c>
      <c r="AE8" s="150">
        <v>675</v>
      </c>
      <c r="AF8" s="150">
        <v>1648</v>
      </c>
      <c r="AG8" s="38">
        <f t="shared" si="11"/>
        <v>40.958737864077669</v>
      </c>
      <c r="AH8" s="38">
        <f t="shared" si="12"/>
        <v>2.6469643430774172</v>
      </c>
      <c r="AI8" s="188">
        <f t="shared" si="13"/>
        <v>63.875968992248069</v>
      </c>
      <c r="AJ8" s="189"/>
      <c r="AK8" s="179">
        <f t="shared" si="14"/>
        <v>2580</v>
      </c>
      <c r="AL8" s="180" t="s">
        <v>42</v>
      </c>
      <c r="AM8" s="179">
        <f>'Prison Popn by Gender and State'!M9</f>
        <v>2277</v>
      </c>
      <c r="AN8" s="181" t="s">
        <v>42</v>
      </c>
      <c r="AO8" s="182">
        <f t="shared" si="15"/>
        <v>3.5012993403349069</v>
      </c>
      <c r="AP8" s="183">
        <f t="shared" si="16"/>
        <v>88.255813953488371</v>
      </c>
      <c r="AQ8" s="189"/>
      <c r="AR8" s="190">
        <v>2580</v>
      </c>
      <c r="AS8" s="176" t="s">
        <v>42</v>
      </c>
      <c r="AT8" s="177">
        <f>'Prison Popn by Gender and State'!P9</f>
        <v>2052</v>
      </c>
      <c r="AU8" s="176" t="s">
        <v>42</v>
      </c>
      <c r="AV8" s="178">
        <f t="shared" si="17"/>
        <v>2.9875083714294033</v>
      </c>
      <c r="AW8" s="199">
        <f t="shared" si="18"/>
        <v>79.534883720930225</v>
      </c>
      <c r="AX8" s="47"/>
    </row>
    <row r="9" spans="1:50" x14ac:dyDescent="0.25">
      <c r="A9" s="35" t="s">
        <v>6</v>
      </c>
      <c r="B9" s="36">
        <v>1568</v>
      </c>
      <c r="C9" s="37">
        <v>920</v>
      </c>
      <c r="D9" s="37">
        <v>1128</v>
      </c>
      <c r="E9" s="38">
        <f t="shared" si="0"/>
        <v>81.560283687943254</v>
      </c>
      <c r="F9" s="38">
        <f t="shared" si="1"/>
        <v>2.2796629009114611</v>
      </c>
      <c r="G9" s="188">
        <f t="shared" si="2"/>
        <v>71.938775510204081</v>
      </c>
      <c r="H9" s="189"/>
      <c r="I9" s="40">
        <v>1568</v>
      </c>
      <c r="J9" s="156">
        <v>1074</v>
      </c>
      <c r="K9" s="156">
        <v>1342</v>
      </c>
      <c r="L9" s="39">
        <f t="shared" si="3"/>
        <v>80.029806259314455</v>
      </c>
      <c r="M9" s="39">
        <f t="shared" si="4"/>
        <v>2.5740371336504526</v>
      </c>
      <c r="N9" s="188">
        <f>(K9/I9)*100</f>
        <v>85.58673469387756</v>
      </c>
      <c r="O9" s="189"/>
      <c r="P9" s="40">
        <v>1568</v>
      </c>
      <c r="Q9" s="150">
        <v>1164</v>
      </c>
      <c r="R9" s="150">
        <v>1501</v>
      </c>
      <c r="S9" s="38">
        <f t="shared" si="5"/>
        <v>77.548301132578274</v>
      </c>
      <c r="T9" s="38">
        <f t="shared" si="6"/>
        <v>2.72053359433056</v>
      </c>
      <c r="U9" s="188">
        <f t="shared" si="7"/>
        <v>95.727040816326522</v>
      </c>
      <c r="V9" s="189"/>
      <c r="W9" s="40">
        <v>1568</v>
      </c>
      <c r="X9" s="156">
        <v>1338</v>
      </c>
      <c r="Y9" s="156">
        <v>1672</v>
      </c>
      <c r="Z9" s="39">
        <f t="shared" si="8"/>
        <v>80.023923444976077</v>
      </c>
      <c r="AA9" s="39">
        <f t="shared" si="9"/>
        <v>2.9825719331418683</v>
      </c>
      <c r="AB9" s="188">
        <f t="shared" si="10"/>
        <v>106.63265306122449</v>
      </c>
      <c r="AC9" s="189"/>
      <c r="AD9" s="40">
        <v>1568</v>
      </c>
      <c r="AE9" s="150">
        <v>1457</v>
      </c>
      <c r="AF9" s="150">
        <v>1829</v>
      </c>
      <c r="AG9" s="38">
        <f t="shared" si="11"/>
        <v>79.66101694915254</v>
      </c>
      <c r="AH9" s="38">
        <f t="shared" si="12"/>
        <v>2.9376806938644395</v>
      </c>
      <c r="AI9" s="188">
        <f t="shared" si="13"/>
        <v>116.6454081632653</v>
      </c>
      <c r="AJ9" s="189"/>
      <c r="AK9" s="179">
        <f t="shared" si="14"/>
        <v>1568</v>
      </c>
      <c r="AL9" s="180" t="s">
        <v>42</v>
      </c>
      <c r="AM9" s="179">
        <f>'Prison Popn by Gender and State'!M10</f>
        <v>1648</v>
      </c>
      <c r="AN9" s="181" t="s">
        <v>42</v>
      </c>
      <c r="AO9" s="182">
        <f t="shared" si="15"/>
        <v>2.5340980732858704</v>
      </c>
      <c r="AP9" s="183">
        <f t="shared" si="16"/>
        <v>105.10204081632652</v>
      </c>
      <c r="AQ9" s="189"/>
      <c r="AR9" s="190">
        <v>1568</v>
      </c>
      <c r="AS9" s="176" t="s">
        <v>42</v>
      </c>
      <c r="AT9" s="177">
        <f>'Prison Popn by Gender and State'!P10</f>
        <v>1852</v>
      </c>
      <c r="AU9" s="176" t="s">
        <v>42</v>
      </c>
      <c r="AV9" s="178">
        <f t="shared" si="17"/>
        <v>2.6963282182686426</v>
      </c>
      <c r="AW9" s="199">
        <f t="shared" si="18"/>
        <v>118.11224489795917</v>
      </c>
      <c r="AX9" s="47"/>
    </row>
    <row r="10" spans="1:50" x14ac:dyDescent="0.25">
      <c r="A10" s="35" t="s">
        <v>7</v>
      </c>
      <c r="B10" s="36">
        <v>644</v>
      </c>
      <c r="C10" s="37">
        <v>1362</v>
      </c>
      <c r="D10" s="37">
        <v>1460</v>
      </c>
      <c r="E10" s="38">
        <f t="shared" si="0"/>
        <v>93.287671232876718</v>
      </c>
      <c r="F10" s="38">
        <f t="shared" si="1"/>
        <v>2.9506275135910753</v>
      </c>
      <c r="G10" s="188">
        <f t="shared" si="2"/>
        <v>226.70807453416151</v>
      </c>
      <c r="H10" s="189"/>
      <c r="I10" s="40">
        <v>644</v>
      </c>
      <c r="J10" s="156">
        <v>1177</v>
      </c>
      <c r="K10" s="156">
        <v>1299</v>
      </c>
      <c r="L10" s="39">
        <f t="shared" si="3"/>
        <v>90.608160123171672</v>
      </c>
      <c r="M10" s="39">
        <f t="shared" si="4"/>
        <v>2.4915605339880313</v>
      </c>
      <c r="N10" s="188">
        <f>(K10/I10)*100</f>
        <v>201.70807453416151</v>
      </c>
      <c r="O10" s="189"/>
      <c r="P10" s="40">
        <v>804</v>
      </c>
      <c r="Q10" s="150">
        <v>1219</v>
      </c>
      <c r="R10" s="150">
        <v>1363</v>
      </c>
      <c r="S10" s="38">
        <f t="shared" si="5"/>
        <v>89.435069699192965</v>
      </c>
      <c r="T10" s="38">
        <f t="shared" si="6"/>
        <v>2.4704112518804489</v>
      </c>
      <c r="U10" s="188">
        <f t="shared" si="7"/>
        <v>169.5273631840796</v>
      </c>
      <c r="V10" s="189"/>
      <c r="W10" s="40">
        <v>804</v>
      </c>
      <c r="X10" s="156">
        <v>1289</v>
      </c>
      <c r="Y10" s="156">
        <v>1446</v>
      </c>
      <c r="Z10" s="39">
        <f t="shared" si="8"/>
        <v>89.142461964038731</v>
      </c>
      <c r="AA10" s="39">
        <f t="shared" si="9"/>
        <v>2.5794252483990081</v>
      </c>
      <c r="AB10" s="188">
        <f t="shared" si="10"/>
        <v>179.85074626865671</v>
      </c>
      <c r="AC10" s="189"/>
      <c r="AD10" s="40">
        <v>804</v>
      </c>
      <c r="AE10" s="150">
        <v>1407</v>
      </c>
      <c r="AF10" s="150">
        <v>1519</v>
      </c>
      <c r="AG10" s="38">
        <f t="shared" si="11"/>
        <v>92.626728110599075</v>
      </c>
      <c r="AH10" s="38">
        <f t="shared" si="12"/>
        <v>2.4397687118535174</v>
      </c>
      <c r="AI10" s="188">
        <f t="shared" si="13"/>
        <v>188.93034825870646</v>
      </c>
      <c r="AJ10" s="189"/>
      <c r="AK10" s="179">
        <f t="shared" si="14"/>
        <v>804</v>
      </c>
      <c r="AL10" s="180" t="s">
        <v>42</v>
      </c>
      <c r="AM10" s="179">
        <f>'Prison Popn by Gender and State'!M11</f>
        <v>1524</v>
      </c>
      <c r="AN10" s="181" t="s">
        <v>42</v>
      </c>
      <c r="AO10" s="182">
        <f t="shared" si="15"/>
        <v>2.343425645441545</v>
      </c>
      <c r="AP10" s="183">
        <f t="shared" si="16"/>
        <v>189.55223880597015</v>
      </c>
      <c r="AQ10" s="189"/>
      <c r="AR10" s="190">
        <v>804</v>
      </c>
      <c r="AS10" s="176" t="s">
        <v>42</v>
      </c>
      <c r="AT10" s="177">
        <f>'Prison Popn by Gender and State'!P11</f>
        <v>1616</v>
      </c>
      <c r="AU10" s="176" t="s">
        <v>42</v>
      </c>
      <c r="AV10" s="178">
        <f t="shared" si="17"/>
        <v>2.3527356375389457</v>
      </c>
      <c r="AW10" s="199">
        <f t="shared" si="18"/>
        <v>200.99502487562191</v>
      </c>
      <c r="AX10" s="47"/>
    </row>
    <row r="11" spans="1:50" x14ac:dyDescent="0.25">
      <c r="A11" s="35" t="s">
        <v>8</v>
      </c>
      <c r="B11" s="36">
        <v>1468</v>
      </c>
      <c r="C11" s="37">
        <v>565</v>
      </c>
      <c r="D11" s="37">
        <v>974</v>
      </c>
      <c r="E11" s="38">
        <f t="shared" si="0"/>
        <v>58.008213552361397</v>
      </c>
      <c r="F11" s="38">
        <f t="shared" si="1"/>
        <v>1.9684323275600737</v>
      </c>
      <c r="G11" s="191" t="s">
        <v>42</v>
      </c>
      <c r="H11" s="192"/>
      <c r="I11" s="171">
        <v>1468</v>
      </c>
      <c r="J11" s="172">
        <v>666</v>
      </c>
      <c r="K11" s="172">
        <v>1293</v>
      </c>
      <c r="L11" s="174">
        <f t="shared" si="3"/>
        <v>51.508120649651964</v>
      </c>
      <c r="M11" s="174">
        <f t="shared" si="4"/>
        <v>2.4800521712444379</v>
      </c>
      <c r="N11" s="191" t="s">
        <v>42</v>
      </c>
      <c r="O11" s="189"/>
      <c r="P11" s="40">
        <v>1468</v>
      </c>
      <c r="Q11" s="150">
        <v>868</v>
      </c>
      <c r="R11" s="150">
        <v>1565</v>
      </c>
      <c r="S11" s="38">
        <f t="shared" si="5"/>
        <v>55.463258785942493</v>
      </c>
      <c r="T11" s="38">
        <f t="shared" si="6"/>
        <v>2.8365323618436555</v>
      </c>
      <c r="U11" s="188">
        <f t="shared" si="7"/>
        <v>106.60762942779292</v>
      </c>
      <c r="V11" s="189"/>
      <c r="W11" s="40">
        <v>1468</v>
      </c>
      <c r="X11" s="156">
        <v>1166</v>
      </c>
      <c r="Y11" s="156">
        <v>2104</v>
      </c>
      <c r="Z11" s="39">
        <f t="shared" si="8"/>
        <v>55.418250950570346</v>
      </c>
      <c r="AA11" s="39">
        <f t="shared" si="9"/>
        <v>3.7531886048627339</v>
      </c>
      <c r="AB11" s="188">
        <f t="shared" si="10"/>
        <v>143.32425068119892</v>
      </c>
      <c r="AC11" s="189"/>
      <c r="AD11" s="40">
        <v>1468</v>
      </c>
      <c r="AE11" s="150">
        <v>1149</v>
      </c>
      <c r="AF11" s="150">
        <v>2129</v>
      </c>
      <c r="AG11" s="38">
        <f t="shared" si="11"/>
        <v>53.96899953029591</v>
      </c>
      <c r="AH11" s="38">
        <f t="shared" si="12"/>
        <v>3.4195309990362994</v>
      </c>
      <c r="AI11" s="188">
        <f t="shared" si="13"/>
        <v>145.02724795640327</v>
      </c>
      <c r="AJ11" s="189"/>
      <c r="AK11" s="179">
        <f t="shared" si="14"/>
        <v>1468</v>
      </c>
      <c r="AL11" s="180" t="s">
        <v>42</v>
      </c>
      <c r="AM11" s="179">
        <f>'Prison Popn by Gender and State'!M12</f>
        <v>1952</v>
      </c>
      <c r="AN11" s="181" t="s">
        <v>42</v>
      </c>
      <c r="AO11" s="182">
        <f t="shared" si="15"/>
        <v>3.0015530576784095</v>
      </c>
      <c r="AP11" s="183">
        <f t="shared" si="16"/>
        <v>132.97002724795641</v>
      </c>
      <c r="AQ11" s="189"/>
      <c r="AR11" s="190">
        <v>1468</v>
      </c>
      <c r="AS11" s="176" t="s">
        <v>42</v>
      </c>
      <c r="AT11" s="177">
        <f>'Prison Popn by Gender and State'!P12</f>
        <v>1976</v>
      </c>
      <c r="AU11" s="176" t="s">
        <v>42</v>
      </c>
      <c r="AV11" s="178">
        <f t="shared" si="17"/>
        <v>2.8768599132283144</v>
      </c>
      <c r="AW11" s="199">
        <f t="shared" si="18"/>
        <v>134.60490463215257</v>
      </c>
      <c r="AX11" s="47"/>
    </row>
    <row r="12" spans="1:50" x14ac:dyDescent="0.25">
      <c r="A12" s="35" t="s">
        <v>9</v>
      </c>
      <c r="B12" s="175" t="s">
        <v>46</v>
      </c>
      <c r="C12" s="170" t="s">
        <v>42</v>
      </c>
      <c r="D12" s="170" t="s">
        <v>42</v>
      </c>
      <c r="E12" s="170" t="s">
        <v>42</v>
      </c>
      <c r="F12" s="170" t="s">
        <v>42</v>
      </c>
      <c r="G12" s="191" t="s">
        <v>42</v>
      </c>
      <c r="H12" s="192"/>
      <c r="I12" s="171" t="s">
        <v>46</v>
      </c>
      <c r="J12" s="172" t="s">
        <v>42</v>
      </c>
      <c r="K12" s="172" t="s">
        <v>42</v>
      </c>
      <c r="L12" s="173" t="s">
        <v>42</v>
      </c>
      <c r="M12" s="173" t="s">
        <v>42</v>
      </c>
      <c r="N12" s="191" t="s">
        <v>42</v>
      </c>
      <c r="O12" s="189"/>
      <c r="P12" s="40">
        <v>200</v>
      </c>
      <c r="Q12" s="150">
        <v>310</v>
      </c>
      <c r="R12" s="150">
        <v>364</v>
      </c>
      <c r="S12" s="170" t="s">
        <v>42</v>
      </c>
      <c r="T12" s="170" t="s">
        <v>42</v>
      </c>
      <c r="U12" s="191" t="s">
        <v>42</v>
      </c>
      <c r="V12" s="189"/>
      <c r="W12" s="40">
        <v>200</v>
      </c>
      <c r="X12" s="156">
        <v>347</v>
      </c>
      <c r="Y12" s="156">
        <v>410</v>
      </c>
      <c r="Z12" s="173" t="s">
        <v>42</v>
      </c>
      <c r="AA12" s="173" t="s">
        <v>42</v>
      </c>
      <c r="AB12" s="188">
        <f t="shared" si="10"/>
        <v>204.99999999999997</v>
      </c>
      <c r="AC12" s="189"/>
      <c r="AD12" s="40">
        <v>400</v>
      </c>
      <c r="AE12" s="150">
        <v>420</v>
      </c>
      <c r="AF12" s="150">
        <v>460</v>
      </c>
      <c r="AG12" s="170" t="s">
        <v>42</v>
      </c>
      <c r="AH12" s="170" t="s">
        <v>42</v>
      </c>
      <c r="AI12" s="188">
        <f t="shared" si="13"/>
        <v>114.99999999999999</v>
      </c>
      <c r="AJ12" s="189"/>
      <c r="AK12" s="179">
        <f t="shared" si="14"/>
        <v>400</v>
      </c>
      <c r="AL12" s="180" t="s">
        <v>42</v>
      </c>
      <c r="AM12" s="179">
        <f>'Prison Popn by Gender and State'!M13</f>
        <v>450</v>
      </c>
      <c r="AN12" s="181" t="s">
        <v>42</v>
      </c>
      <c r="AO12" s="182">
        <f t="shared" si="15"/>
        <v>0.69195639137053488</v>
      </c>
      <c r="AP12" s="183">
        <f t="shared" si="16"/>
        <v>112.5</v>
      </c>
      <c r="AQ12" s="189"/>
      <c r="AR12" s="190">
        <v>400</v>
      </c>
      <c r="AS12" s="176" t="s">
        <v>42</v>
      </c>
      <c r="AT12" s="177">
        <f>'Prison Popn by Gender and State'!P13</f>
        <v>585</v>
      </c>
      <c r="AU12" s="176" t="s">
        <v>42</v>
      </c>
      <c r="AV12" s="178">
        <f t="shared" si="17"/>
        <v>0.8517019479952247</v>
      </c>
      <c r="AW12" s="199">
        <f t="shared" si="18"/>
        <v>146.25</v>
      </c>
      <c r="AX12" s="47"/>
    </row>
    <row r="13" spans="1:50" x14ac:dyDescent="0.25">
      <c r="A13" s="35" t="s">
        <v>10</v>
      </c>
      <c r="B13" s="36">
        <v>1408</v>
      </c>
      <c r="C13" s="37">
        <v>1256</v>
      </c>
      <c r="D13" s="37">
        <v>1479</v>
      </c>
      <c r="E13" s="38">
        <f t="shared" si="0"/>
        <v>84.922244759972955</v>
      </c>
      <c r="F13" s="38">
        <f t="shared" si="1"/>
        <v>2.98902609082274</v>
      </c>
      <c r="G13" s="188">
        <f t="shared" si="2"/>
        <v>105.04261363636364</v>
      </c>
      <c r="H13" s="189"/>
      <c r="I13" s="40">
        <v>1408</v>
      </c>
      <c r="J13" s="156">
        <v>581</v>
      </c>
      <c r="K13" s="156">
        <v>883</v>
      </c>
      <c r="L13" s="39">
        <f t="shared" ref="L13:L43" si="19">J13/K13*100</f>
        <v>65.798414496036244</v>
      </c>
      <c r="M13" s="39">
        <f t="shared" ref="M13:M43" si="20">K13/K$43*100</f>
        <v>1.6936473837655361</v>
      </c>
      <c r="N13" s="188">
        <f t="shared" ref="N13:N43" si="21">(K13/I13)*100</f>
        <v>62.71306818181818</v>
      </c>
      <c r="O13" s="189"/>
      <c r="P13" s="40">
        <v>1408</v>
      </c>
      <c r="Q13" s="150">
        <v>855</v>
      </c>
      <c r="R13" s="150">
        <v>1176</v>
      </c>
      <c r="S13" s="38">
        <f t="shared" ref="S13:S43" si="22">Q13/R13*100</f>
        <v>72.704081632653057</v>
      </c>
      <c r="T13" s="38">
        <f t="shared" ref="T13:T43" si="23">R13/R$43*100</f>
        <v>2.1314773530531239</v>
      </c>
      <c r="U13" s="188">
        <f t="shared" si="7"/>
        <v>83.522727272727266</v>
      </c>
      <c r="V13" s="189"/>
      <c r="W13" s="40">
        <v>1408</v>
      </c>
      <c r="X13" s="156">
        <v>711</v>
      </c>
      <c r="Y13" s="156">
        <v>1051</v>
      </c>
      <c r="Z13" s="39">
        <f t="shared" ref="Z13:Z43" si="24">X13/Y13*100</f>
        <v>67.649857278782108</v>
      </c>
      <c r="AA13" s="39">
        <f t="shared" ref="AA13:AA43" si="25">Y13/Y$43*100</f>
        <v>1.8748104675431243</v>
      </c>
      <c r="AB13" s="188">
        <f t="shared" si="10"/>
        <v>74.64488636363636</v>
      </c>
      <c r="AC13" s="189"/>
      <c r="AD13" s="40">
        <v>1508</v>
      </c>
      <c r="AE13" s="150">
        <v>895</v>
      </c>
      <c r="AF13" s="150">
        <v>1151</v>
      </c>
      <c r="AG13" s="38">
        <f t="shared" ref="AG13:AG43" si="26">AE13/AF13*100</f>
        <v>77.758470894874023</v>
      </c>
      <c r="AH13" s="38">
        <f t="shared" ref="AH13:AH43" si="27">AF13/AF$43*100</f>
        <v>1.8486990041760361</v>
      </c>
      <c r="AI13" s="188">
        <f t="shared" si="13"/>
        <v>76.326259946949605</v>
      </c>
      <c r="AJ13" s="189"/>
      <c r="AK13" s="179">
        <f t="shared" si="14"/>
        <v>1508</v>
      </c>
      <c r="AL13" s="180" t="s">
        <v>42</v>
      </c>
      <c r="AM13" s="179">
        <f>'Prison Popn by Gender and State'!M14</f>
        <v>1207</v>
      </c>
      <c r="AN13" s="181" t="s">
        <v>42</v>
      </c>
      <c r="AO13" s="182">
        <f t="shared" si="15"/>
        <v>1.8559808097427459</v>
      </c>
      <c r="AP13" s="183">
        <f t="shared" si="16"/>
        <v>80.039787798408497</v>
      </c>
      <c r="AQ13" s="189"/>
      <c r="AR13" s="190">
        <v>1508</v>
      </c>
      <c r="AS13" s="176" t="s">
        <v>42</v>
      </c>
      <c r="AT13" s="177">
        <f>'Prison Popn by Gender and State'!P14</f>
        <v>1331</v>
      </c>
      <c r="AU13" s="176" t="s">
        <v>42</v>
      </c>
      <c r="AV13" s="178">
        <f t="shared" si="17"/>
        <v>1.9378039192848615</v>
      </c>
      <c r="AW13" s="199">
        <f t="shared" si="18"/>
        <v>88.262599469496024</v>
      </c>
      <c r="AX13" s="47"/>
    </row>
    <row r="14" spans="1:50" x14ac:dyDescent="0.25">
      <c r="A14" s="35" t="s">
        <v>11</v>
      </c>
      <c r="B14" s="36">
        <v>3422</v>
      </c>
      <c r="C14" s="37">
        <v>346</v>
      </c>
      <c r="D14" s="37">
        <v>1089</v>
      </c>
      <c r="E14" s="38">
        <f t="shared" si="0"/>
        <v>31.772268135904504</v>
      </c>
      <c r="F14" s="38">
        <f t="shared" si="1"/>
        <v>2.2008447686990964</v>
      </c>
      <c r="G14" s="188">
        <f t="shared" si="2"/>
        <v>31.823495032144944</v>
      </c>
      <c r="H14" s="189"/>
      <c r="I14" s="40">
        <v>3422</v>
      </c>
      <c r="J14" s="156">
        <v>369</v>
      </c>
      <c r="K14" s="156">
        <v>1300</v>
      </c>
      <c r="L14" s="39">
        <f t="shared" si="19"/>
        <v>28.384615384615387</v>
      </c>
      <c r="M14" s="39">
        <f t="shared" si="20"/>
        <v>2.4934785944452966</v>
      </c>
      <c r="N14" s="188">
        <f t="shared" si="21"/>
        <v>37.989479836353006</v>
      </c>
      <c r="O14" s="189"/>
      <c r="P14" s="40">
        <v>3422</v>
      </c>
      <c r="Q14" s="150">
        <v>157</v>
      </c>
      <c r="R14" s="150">
        <v>549</v>
      </c>
      <c r="S14" s="38">
        <f t="shared" si="22"/>
        <v>28.59744990892532</v>
      </c>
      <c r="T14" s="38">
        <f t="shared" si="23"/>
        <v>0.99505192757326955</v>
      </c>
      <c r="U14" s="188">
        <f t="shared" si="7"/>
        <v>16.043249561659849</v>
      </c>
      <c r="V14" s="189"/>
      <c r="W14" s="40">
        <v>3422</v>
      </c>
      <c r="X14" s="156">
        <v>147</v>
      </c>
      <c r="Y14" s="156">
        <v>521</v>
      </c>
      <c r="Z14" s="39">
        <f t="shared" si="24"/>
        <v>28.214971209213051</v>
      </c>
      <c r="AA14" s="39">
        <f t="shared" si="25"/>
        <v>0.92937797677446976</v>
      </c>
      <c r="AB14" s="188">
        <f t="shared" si="10"/>
        <v>15.2250146113384</v>
      </c>
      <c r="AC14" s="189"/>
      <c r="AD14" s="40">
        <v>3422</v>
      </c>
      <c r="AE14" s="150">
        <v>216</v>
      </c>
      <c r="AF14" s="150">
        <v>603</v>
      </c>
      <c r="AG14" s="38">
        <f t="shared" si="26"/>
        <v>35.820895522388057</v>
      </c>
      <c r="AH14" s="38">
        <f t="shared" si="27"/>
        <v>0.9685191133954385</v>
      </c>
      <c r="AI14" s="188">
        <f t="shared" si="13"/>
        <v>17.621274108708356</v>
      </c>
      <c r="AJ14" s="189"/>
      <c r="AK14" s="179">
        <f t="shared" si="14"/>
        <v>3422</v>
      </c>
      <c r="AL14" s="180" t="s">
        <v>42</v>
      </c>
      <c r="AM14" s="179">
        <f>'Prison Popn by Gender and State'!M15</f>
        <v>520</v>
      </c>
      <c r="AN14" s="181" t="s">
        <v>42</v>
      </c>
      <c r="AO14" s="182">
        <f t="shared" si="15"/>
        <v>0.79959405225039604</v>
      </c>
      <c r="AP14" s="183">
        <f t="shared" si="16"/>
        <v>15.195791934541203</v>
      </c>
      <c r="AQ14" s="189"/>
      <c r="AR14" s="190">
        <v>3422</v>
      </c>
      <c r="AS14" s="176" t="s">
        <v>42</v>
      </c>
      <c r="AT14" s="177">
        <f>'Prison Popn by Gender and State'!P15</f>
        <v>1476</v>
      </c>
      <c r="AU14" s="176" t="s">
        <v>42</v>
      </c>
      <c r="AV14" s="178">
        <f t="shared" si="17"/>
        <v>2.1489095303264127</v>
      </c>
      <c r="AW14" s="199">
        <f t="shared" si="18"/>
        <v>43.132670952659261</v>
      </c>
      <c r="AX14" s="47"/>
    </row>
    <row r="15" spans="1:50" x14ac:dyDescent="0.25">
      <c r="A15" s="35" t="s">
        <v>12</v>
      </c>
      <c r="B15" s="36">
        <v>1228</v>
      </c>
      <c r="C15" s="37">
        <v>762</v>
      </c>
      <c r="D15" s="37">
        <v>999</v>
      </c>
      <c r="E15" s="38">
        <f t="shared" si="0"/>
        <v>76.276276276276278</v>
      </c>
      <c r="F15" s="38">
        <f t="shared" si="1"/>
        <v>2.0189567712859482</v>
      </c>
      <c r="G15" s="188">
        <f t="shared" si="2"/>
        <v>81.351791530944624</v>
      </c>
      <c r="H15" s="189"/>
      <c r="I15" s="40">
        <v>1228</v>
      </c>
      <c r="J15" s="156">
        <v>698</v>
      </c>
      <c r="K15" s="156">
        <v>973</v>
      </c>
      <c r="L15" s="39">
        <f t="shared" si="19"/>
        <v>71.736896197327852</v>
      </c>
      <c r="M15" s="39">
        <f t="shared" si="20"/>
        <v>1.8662728249194416</v>
      </c>
      <c r="N15" s="188">
        <f t="shared" si="21"/>
        <v>79.234527687296421</v>
      </c>
      <c r="O15" s="189"/>
      <c r="P15" s="40">
        <v>1228</v>
      </c>
      <c r="Q15" s="150">
        <v>697</v>
      </c>
      <c r="R15" s="150">
        <v>959</v>
      </c>
      <c r="S15" s="38">
        <f t="shared" si="22"/>
        <v>72.67987486965589</v>
      </c>
      <c r="T15" s="38">
        <f t="shared" si="23"/>
        <v>1.7381690319540355</v>
      </c>
      <c r="U15" s="188">
        <f t="shared" si="7"/>
        <v>78.09446254071662</v>
      </c>
      <c r="V15" s="189"/>
      <c r="W15" s="40">
        <v>1228</v>
      </c>
      <c r="X15" s="156">
        <v>757</v>
      </c>
      <c r="Y15" s="156">
        <v>1056</v>
      </c>
      <c r="Z15" s="39">
        <f t="shared" si="24"/>
        <v>71.685606060606062</v>
      </c>
      <c r="AA15" s="39">
        <f t="shared" si="25"/>
        <v>1.8837296419843379</v>
      </c>
      <c r="AB15" s="188">
        <f t="shared" si="10"/>
        <v>85.993485342019554</v>
      </c>
      <c r="AC15" s="189"/>
      <c r="AD15" s="40">
        <v>1228</v>
      </c>
      <c r="AE15" s="150">
        <v>823</v>
      </c>
      <c r="AF15" s="150">
        <v>1086</v>
      </c>
      <c r="AG15" s="38">
        <f t="shared" si="26"/>
        <v>75.782688766114177</v>
      </c>
      <c r="AH15" s="38">
        <f t="shared" si="27"/>
        <v>1.7442981047221331</v>
      </c>
      <c r="AI15" s="188">
        <f t="shared" si="13"/>
        <v>88.436482084690553</v>
      </c>
      <c r="AJ15" s="189"/>
      <c r="AK15" s="179">
        <f t="shared" si="14"/>
        <v>1228</v>
      </c>
      <c r="AL15" s="180" t="s">
        <v>42</v>
      </c>
      <c r="AM15" s="179">
        <f>'Prison Popn by Gender and State'!M16</f>
        <v>1185</v>
      </c>
      <c r="AN15" s="181" t="s">
        <v>42</v>
      </c>
      <c r="AO15" s="182">
        <f t="shared" si="15"/>
        <v>1.8221518306090752</v>
      </c>
      <c r="AP15" s="183">
        <f t="shared" si="16"/>
        <v>96.498371335504885</v>
      </c>
      <c r="AQ15" s="189"/>
      <c r="AR15" s="190">
        <v>1228</v>
      </c>
      <c r="AS15" s="176" t="s">
        <v>42</v>
      </c>
      <c r="AT15" s="177">
        <f>'Prison Popn by Gender and State'!P16</f>
        <v>1186</v>
      </c>
      <c r="AU15" s="176" t="s">
        <v>42</v>
      </c>
      <c r="AV15" s="178">
        <f t="shared" si="17"/>
        <v>1.7266983082433103</v>
      </c>
      <c r="AW15" s="199">
        <f t="shared" si="18"/>
        <v>96.579804560260584</v>
      </c>
      <c r="AX15" s="47"/>
    </row>
    <row r="16" spans="1:50" x14ac:dyDescent="0.25">
      <c r="A16" s="35" t="s">
        <v>13</v>
      </c>
      <c r="B16" s="36">
        <v>1098</v>
      </c>
      <c r="C16" s="37">
        <v>1448</v>
      </c>
      <c r="D16" s="37">
        <v>1725</v>
      </c>
      <c r="E16" s="38">
        <f t="shared" si="0"/>
        <v>83.94202898550725</v>
      </c>
      <c r="F16" s="38">
        <f t="shared" si="1"/>
        <v>3.4861866170853464</v>
      </c>
      <c r="G16" s="188">
        <f t="shared" si="2"/>
        <v>157.10382513661202</v>
      </c>
      <c r="H16" s="189"/>
      <c r="I16" s="40">
        <v>1098</v>
      </c>
      <c r="J16" s="156">
        <v>1827</v>
      </c>
      <c r="K16" s="156">
        <v>2162</v>
      </c>
      <c r="L16" s="39">
        <f t="shared" si="19"/>
        <v>84.505087881591123</v>
      </c>
      <c r="M16" s="39">
        <f t="shared" si="20"/>
        <v>4.1468467086082557</v>
      </c>
      <c r="N16" s="188">
        <f t="shared" si="21"/>
        <v>196.90346083788705</v>
      </c>
      <c r="O16" s="189"/>
      <c r="P16" s="40">
        <v>1098</v>
      </c>
      <c r="Q16" s="150">
        <v>1874</v>
      </c>
      <c r="R16" s="150">
        <v>2315</v>
      </c>
      <c r="S16" s="38">
        <f t="shared" si="22"/>
        <v>80.950323974082067</v>
      </c>
      <c r="T16" s="38">
        <f t="shared" si="23"/>
        <v>4.1958929186377389</v>
      </c>
      <c r="U16" s="188">
        <f t="shared" si="7"/>
        <v>210.83788706739526</v>
      </c>
      <c r="V16" s="189"/>
      <c r="W16" s="40">
        <v>1098</v>
      </c>
      <c r="X16" s="156">
        <v>1970</v>
      </c>
      <c r="Y16" s="156">
        <v>2498</v>
      </c>
      <c r="Z16" s="39">
        <f t="shared" si="24"/>
        <v>78.863090472377905</v>
      </c>
      <c r="AA16" s="39">
        <f t="shared" si="25"/>
        <v>4.4560195508303746</v>
      </c>
      <c r="AB16" s="188">
        <f t="shared" si="10"/>
        <v>227.50455373406191</v>
      </c>
      <c r="AC16" s="189"/>
      <c r="AD16" s="40">
        <v>1098</v>
      </c>
      <c r="AE16" s="150">
        <v>2314</v>
      </c>
      <c r="AF16" s="150">
        <v>2867</v>
      </c>
      <c r="AG16" s="38">
        <f t="shared" si="26"/>
        <v>80.711545169166371</v>
      </c>
      <c r="AH16" s="38">
        <f t="shared" si="27"/>
        <v>4.6048827497590743</v>
      </c>
      <c r="AI16" s="188">
        <f t="shared" si="13"/>
        <v>261.11111111111114</v>
      </c>
      <c r="AJ16" s="189"/>
      <c r="AK16" s="179">
        <f t="shared" si="14"/>
        <v>1098</v>
      </c>
      <c r="AL16" s="180" t="s">
        <v>42</v>
      </c>
      <c r="AM16" s="179">
        <f>'Prison Popn by Gender and State'!M17</f>
        <v>2834</v>
      </c>
      <c r="AN16" s="181" t="s">
        <v>42</v>
      </c>
      <c r="AO16" s="182">
        <f t="shared" si="15"/>
        <v>4.3577875847646581</v>
      </c>
      <c r="AP16" s="183">
        <f t="shared" si="16"/>
        <v>258.10564663023683</v>
      </c>
      <c r="AQ16" s="189"/>
      <c r="AR16" s="190">
        <v>1098</v>
      </c>
      <c r="AS16" s="176" t="s">
        <v>42</v>
      </c>
      <c r="AT16" s="177">
        <f>'Prison Popn by Gender and State'!P17</f>
        <v>3236</v>
      </c>
      <c r="AU16" s="176" t="s">
        <v>42</v>
      </c>
      <c r="AV16" s="178">
        <f t="shared" si="17"/>
        <v>4.7112948781411053</v>
      </c>
      <c r="AW16" s="199">
        <f t="shared" si="18"/>
        <v>294.71766848816026</v>
      </c>
      <c r="AX16" s="47"/>
    </row>
    <row r="17" spans="1:50" x14ac:dyDescent="0.25">
      <c r="A17" s="35" t="s">
        <v>14</v>
      </c>
      <c r="B17" s="36">
        <v>588</v>
      </c>
      <c r="C17" s="37">
        <v>836</v>
      </c>
      <c r="D17" s="37">
        <v>901</v>
      </c>
      <c r="E17" s="38">
        <f t="shared" si="0"/>
        <v>92.785793562708108</v>
      </c>
      <c r="F17" s="38">
        <f t="shared" si="1"/>
        <v>1.8209009518805199</v>
      </c>
      <c r="G17" s="188">
        <f t="shared" si="2"/>
        <v>153.23129251700681</v>
      </c>
      <c r="H17" s="189"/>
      <c r="I17" s="40">
        <v>588</v>
      </c>
      <c r="J17" s="156">
        <v>819</v>
      </c>
      <c r="K17" s="156">
        <v>921</v>
      </c>
      <c r="L17" s="39">
        <f t="shared" si="19"/>
        <v>88.925081433224747</v>
      </c>
      <c r="M17" s="39">
        <f t="shared" si="20"/>
        <v>1.7665336811416295</v>
      </c>
      <c r="N17" s="188">
        <f t="shared" si="21"/>
        <v>156.63265306122449</v>
      </c>
      <c r="O17" s="189"/>
      <c r="P17" s="40">
        <v>588</v>
      </c>
      <c r="Q17" s="150">
        <v>734</v>
      </c>
      <c r="R17" s="150">
        <v>823</v>
      </c>
      <c r="S17" s="38">
        <f t="shared" si="22"/>
        <v>89.185905224787362</v>
      </c>
      <c r="T17" s="38">
        <f t="shared" si="23"/>
        <v>1.4916716509887082</v>
      </c>
      <c r="U17" s="188">
        <f t="shared" si="7"/>
        <v>139.96598639455783</v>
      </c>
      <c r="V17" s="189"/>
      <c r="W17" s="40">
        <v>588</v>
      </c>
      <c r="X17" s="156">
        <v>836</v>
      </c>
      <c r="Y17" s="156">
        <v>944</v>
      </c>
      <c r="Z17" s="39">
        <f t="shared" si="24"/>
        <v>88.559322033898297</v>
      </c>
      <c r="AA17" s="39">
        <f t="shared" si="25"/>
        <v>1.6839401345011507</v>
      </c>
      <c r="AB17" s="188">
        <f t="shared" si="10"/>
        <v>160.54421768707482</v>
      </c>
      <c r="AC17" s="189"/>
      <c r="AD17" s="40">
        <v>588</v>
      </c>
      <c r="AE17" s="150">
        <v>933</v>
      </c>
      <c r="AF17" s="150">
        <v>1029</v>
      </c>
      <c r="AG17" s="38">
        <f t="shared" si="26"/>
        <v>90.670553935860056</v>
      </c>
      <c r="AH17" s="38">
        <f t="shared" si="27"/>
        <v>1.6527465467394795</v>
      </c>
      <c r="AI17" s="188">
        <f t="shared" si="13"/>
        <v>175</v>
      </c>
      <c r="AJ17" s="189"/>
      <c r="AK17" s="179">
        <f t="shared" si="14"/>
        <v>588</v>
      </c>
      <c r="AL17" s="180" t="s">
        <v>42</v>
      </c>
      <c r="AM17" s="179">
        <f>'Prison Popn by Gender and State'!M18</f>
        <v>1106</v>
      </c>
      <c r="AN17" s="181" t="s">
        <v>42</v>
      </c>
      <c r="AO17" s="182">
        <f t="shared" si="15"/>
        <v>1.7006750419018037</v>
      </c>
      <c r="AP17" s="183">
        <f t="shared" si="16"/>
        <v>188.0952380952381</v>
      </c>
      <c r="AQ17" s="189"/>
      <c r="AR17" s="190">
        <v>588</v>
      </c>
      <c r="AS17" s="176" t="s">
        <v>42</v>
      </c>
      <c r="AT17" s="177">
        <f>'Prison Popn by Gender and State'!P18</f>
        <v>1105</v>
      </c>
      <c r="AU17" s="176" t="s">
        <v>42</v>
      </c>
      <c r="AV17" s="178">
        <f t="shared" si="17"/>
        <v>1.6087703462132021</v>
      </c>
      <c r="AW17" s="199">
        <f t="shared" si="18"/>
        <v>187.9251700680272</v>
      </c>
      <c r="AX17" s="47"/>
    </row>
    <row r="18" spans="1:50" x14ac:dyDescent="0.25">
      <c r="A18" s="35" t="s">
        <v>15</v>
      </c>
      <c r="B18" s="36">
        <v>2092</v>
      </c>
      <c r="C18" s="37">
        <v>1513</v>
      </c>
      <c r="D18" s="37">
        <v>1881</v>
      </c>
      <c r="E18" s="38">
        <f t="shared" si="0"/>
        <v>80.435938330675171</v>
      </c>
      <c r="F18" s="38">
        <f t="shared" si="1"/>
        <v>3.8014591459348033</v>
      </c>
      <c r="G18" s="188">
        <f t="shared" si="2"/>
        <v>89.913957934990435</v>
      </c>
      <c r="H18" s="189"/>
      <c r="I18" s="40">
        <v>2092</v>
      </c>
      <c r="J18" s="156">
        <v>1583</v>
      </c>
      <c r="K18" s="156">
        <v>2051</v>
      </c>
      <c r="L18" s="39">
        <f t="shared" si="19"/>
        <v>77.181862506094589</v>
      </c>
      <c r="M18" s="39">
        <f t="shared" si="20"/>
        <v>3.9339419978517727</v>
      </c>
      <c r="N18" s="188">
        <f t="shared" si="21"/>
        <v>98.040152963671119</v>
      </c>
      <c r="O18" s="189"/>
      <c r="P18" s="40">
        <v>2092</v>
      </c>
      <c r="Q18" s="150">
        <v>1916</v>
      </c>
      <c r="R18" s="150">
        <v>2412</v>
      </c>
      <c r="S18" s="38">
        <f t="shared" si="22"/>
        <v>79.436152570480928</v>
      </c>
      <c r="T18" s="38">
        <f t="shared" si="23"/>
        <v>4.3717035506497739</v>
      </c>
      <c r="U18" s="188">
        <f t="shared" si="7"/>
        <v>115.2963671128107</v>
      </c>
      <c r="V18" s="189"/>
      <c r="W18" s="40">
        <v>2092</v>
      </c>
      <c r="X18" s="156">
        <v>1928</v>
      </c>
      <c r="Y18" s="156">
        <v>2441</v>
      </c>
      <c r="Z18" s="39">
        <f t="shared" si="24"/>
        <v>78.98402294141745</v>
      </c>
      <c r="AA18" s="39">
        <f t="shared" si="25"/>
        <v>4.3543409622005393</v>
      </c>
      <c r="AB18" s="188">
        <f t="shared" si="10"/>
        <v>116.68260038240919</v>
      </c>
      <c r="AC18" s="189"/>
      <c r="AD18" s="40">
        <v>2092</v>
      </c>
      <c r="AE18" s="150">
        <v>2434</v>
      </c>
      <c r="AF18" s="150">
        <v>2840</v>
      </c>
      <c r="AG18" s="38">
        <f t="shared" si="26"/>
        <v>85.704225352112672</v>
      </c>
      <c r="AH18" s="38">
        <f t="shared" si="27"/>
        <v>4.5615162222936076</v>
      </c>
      <c r="AI18" s="188">
        <f t="shared" si="13"/>
        <v>135.75525812619503</v>
      </c>
      <c r="AJ18" s="189"/>
      <c r="AK18" s="179">
        <f t="shared" si="14"/>
        <v>2092</v>
      </c>
      <c r="AL18" s="180" t="s">
        <v>42</v>
      </c>
      <c r="AM18" s="179">
        <f>'Prison Popn by Gender and State'!M19</f>
        <v>2822</v>
      </c>
      <c r="AN18" s="181" t="s">
        <v>42</v>
      </c>
      <c r="AO18" s="182">
        <f t="shared" si="15"/>
        <v>4.3393354143281107</v>
      </c>
      <c r="AP18" s="183">
        <f t="shared" si="16"/>
        <v>134.89483747609944</v>
      </c>
      <c r="AQ18" s="189"/>
      <c r="AR18" s="190">
        <v>2092</v>
      </c>
      <c r="AS18" s="176" t="s">
        <v>42</v>
      </c>
      <c r="AT18" s="177">
        <f>'Prison Popn by Gender and State'!P19</f>
        <v>2753</v>
      </c>
      <c r="AU18" s="176" t="s">
        <v>42</v>
      </c>
      <c r="AV18" s="178">
        <f t="shared" si="17"/>
        <v>4.0080948082578693</v>
      </c>
      <c r="AW18" s="199">
        <f t="shared" si="18"/>
        <v>131.59655831739963</v>
      </c>
      <c r="AX18" s="47"/>
    </row>
    <row r="19" spans="1:50" x14ac:dyDescent="0.25">
      <c r="A19" s="35" t="s">
        <v>16</v>
      </c>
      <c r="B19" s="36">
        <v>200</v>
      </c>
      <c r="C19" s="37">
        <v>263</v>
      </c>
      <c r="D19" s="37">
        <v>310</v>
      </c>
      <c r="E19" s="38">
        <f t="shared" si="0"/>
        <v>84.838709677419359</v>
      </c>
      <c r="F19" s="38">
        <f t="shared" si="1"/>
        <v>0.62650310220084482</v>
      </c>
      <c r="G19" s="188">
        <f t="shared" si="2"/>
        <v>155</v>
      </c>
      <c r="H19" s="189"/>
      <c r="I19" s="40">
        <v>200</v>
      </c>
      <c r="J19" s="156">
        <v>255</v>
      </c>
      <c r="K19" s="156">
        <v>342</v>
      </c>
      <c r="L19" s="39">
        <f t="shared" si="19"/>
        <v>74.561403508771932</v>
      </c>
      <c r="M19" s="39">
        <f t="shared" si="20"/>
        <v>0.6559766763848397</v>
      </c>
      <c r="N19" s="188">
        <f t="shared" si="21"/>
        <v>171</v>
      </c>
      <c r="O19" s="189"/>
      <c r="P19" s="40">
        <v>200</v>
      </c>
      <c r="Q19" s="150">
        <v>319</v>
      </c>
      <c r="R19" s="150">
        <v>387</v>
      </c>
      <c r="S19" s="38">
        <f t="shared" si="22"/>
        <v>82.428940568475454</v>
      </c>
      <c r="T19" s="38">
        <f t="shared" si="23"/>
        <v>0.70143004730574732</v>
      </c>
      <c r="U19" s="188">
        <f t="shared" si="7"/>
        <v>193.5</v>
      </c>
      <c r="V19" s="189"/>
      <c r="W19" s="40">
        <v>200</v>
      </c>
      <c r="X19" s="156">
        <v>137</v>
      </c>
      <c r="Y19" s="156">
        <v>219</v>
      </c>
      <c r="Z19" s="39">
        <f t="shared" si="24"/>
        <v>62.557077625570777</v>
      </c>
      <c r="AA19" s="39">
        <f t="shared" si="25"/>
        <v>0.39065984052516101</v>
      </c>
      <c r="AB19" s="188">
        <f t="shared" si="10"/>
        <v>109.5</v>
      </c>
      <c r="AC19" s="189"/>
      <c r="AD19" s="40">
        <v>200</v>
      </c>
      <c r="AE19" s="150">
        <v>318</v>
      </c>
      <c r="AF19" s="150">
        <v>400</v>
      </c>
      <c r="AG19" s="38">
        <f t="shared" si="26"/>
        <v>79.5</v>
      </c>
      <c r="AH19" s="38">
        <f t="shared" si="27"/>
        <v>0.6424670735624799</v>
      </c>
      <c r="AI19" s="188">
        <f t="shared" si="13"/>
        <v>200</v>
      </c>
      <c r="AJ19" s="189"/>
      <c r="AK19" s="179">
        <f t="shared" si="14"/>
        <v>200</v>
      </c>
      <c r="AL19" s="180" t="s">
        <v>42</v>
      </c>
      <c r="AM19" s="179">
        <f>'Prison Popn by Gender and State'!M20</f>
        <v>435</v>
      </c>
      <c r="AN19" s="181" t="s">
        <v>42</v>
      </c>
      <c r="AO19" s="182">
        <f t="shared" si="15"/>
        <v>0.66889117832485046</v>
      </c>
      <c r="AP19" s="183">
        <f t="shared" si="16"/>
        <v>217.49999999999997</v>
      </c>
      <c r="AQ19" s="189"/>
      <c r="AR19" s="190">
        <v>200</v>
      </c>
      <c r="AS19" s="176" t="s">
        <v>42</v>
      </c>
      <c r="AT19" s="177">
        <f>'Prison Popn by Gender and State'!P20</f>
        <v>444</v>
      </c>
      <c r="AU19" s="176" t="s">
        <v>42</v>
      </c>
      <c r="AV19" s="178">
        <f t="shared" si="17"/>
        <v>0.64641994001688841</v>
      </c>
      <c r="AW19" s="199">
        <f t="shared" si="18"/>
        <v>222.00000000000003</v>
      </c>
      <c r="AX19" s="47"/>
    </row>
    <row r="20" spans="1:50" x14ac:dyDescent="0.25">
      <c r="A20" s="35" t="s">
        <v>17</v>
      </c>
      <c r="B20" s="36">
        <v>1394</v>
      </c>
      <c r="C20" s="37">
        <v>1787</v>
      </c>
      <c r="D20" s="37">
        <v>2027</v>
      </c>
      <c r="E20" s="38">
        <f t="shared" si="0"/>
        <v>88.159842131228416</v>
      </c>
      <c r="F20" s="38">
        <f t="shared" si="1"/>
        <v>4.0965218972939113</v>
      </c>
      <c r="G20" s="188">
        <f t="shared" si="2"/>
        <v>145.40889526542324</v>
      </c>
      <c r="H20" s="189"/>
      <c r="I20" s="40">
        <v>1394</v>
      </c>
      <c r="J20" s="156">
        <v>1699</v>
      </c>
      <c r="K20" s="156">
        <v>1992</v>
      </c>
      <c r="L20" s="39">
        <f t="shared" si="19"/>
        <v>85.291164658634528</v>
      </c>
      <c r="M20" s="39">
        <f t="shared" si="20"/>
        <v>3.8207764308731011</v>
      </c>
      <c r="N20" s="188">
        <f t="shared" si="21"/>
        <v>142.89813486370159</v>
      </c>
      <c r="O20" s="189"/>
      <c r="P20" s="40">
        <v>1394</v>
      </c>
      <c r="Q20" s="150">
        <v>1593</v>
      </c>
      <c r="R20" s="150">
        <v>1927</v>
      </c>
      <c r="S20" s="38">
        <f t="shared" si="22"/>
        <v>82.667358588479502</v>
      </c>
      <c r="T20" s="38">
        <f t="shared" si="23"/>
        <v>3.4926503905896</v>
      </c>
      <c r="U20" s="188">
        <f t="shared" si="7"/>
        <v>138.23529411764704</v>
      </c>
      <c r="V20" s="189"/>
      <c r="W20" s="40">
        <v>1394</v>
      </c>
      <c r="X20" s="156">
        <v>1733</v>
      </c>
      <c r="Y20" s="156">
        <v>2119</v>
      </c>
      <c r="Z20" s="39">
        <f t="shared" si="24"/>
        <v>81.783860311467677</v>
      </c>
      <c r="AA20" s="39">
        <f t="shared" si="25"/>
        <v>3.7799461281863755</v>
      </c>
      <c r="AB20" s="188">
        <f t="shared" si="10"/>
        <v>152.00860832137732</v>
      </c>
      <c r="AC20" s="189"/>
      <c r="AD20" s="40">
        <v>1154</v>
      </c>
      <c r="AE20" s="150">
        <v>2038</v>
      </c>
      <c r="AF20" s="150">
        <v>2403</v>
      </c>
      <c r="AG20" s="38">
        <f t="shared" si="26"/>
        <v>84.810653349979191</v>
      </c>
      <c r="AH20" s="38">
        <f t="shared" si="27"/>
        <v>3.8596209444265983</v>
      </c>
      <c r="AI20" s="188">
        <f t="shared" si="13"/>
        <v>208.2322357019064</v>
      </c>
      <c r="AJ20" s="189"/>
      <c r="AK20" s="179">
        <f t="shared" si="14"/>
        <v>1154</v>
      </c>
      <c r="AL20" s="180" t="s">
        <v>42</v>
      </c>
      <c r="AM20" s="179">
        <f>'Prison Popn by Gender and State'!M21</f>
        <v>2200</v>
      </c>
      <c r="AN20" s="181" t="s">
        <v>42</v>
      </c>
      <c r="AO20" s="182">
        <f t="shared" si="15"/>
        <v>3.3828979133670596</v>
      </c>
      <c r="AP20" s="183">
        <f t="shared" si="16"/>
        <v>190.64124783362217</v>
      </c>
      <c r="AQ20" s="189"/>
      <c r="AR20" s="190">
        <v>1154</v>
      </c>
      <c r="AS20" s="176" t="s">
        <v>42</v>
      </c>
      <c r="AT20" s="177">
        <f>'Prison Popn by Gender and State'!P21</f>
        <v>2350</v>
      </c>
      <c r="AU20" s="176" t="s">
        <v>42</v>
      </c>
      <c r="AV20" s="178">
        <f t="shared" si="17"/>
        <v>3.4213667996389363</v>
      </c>
      <c r="AW20" s="199">
        <f t="shared" si="18"/>
        <v>203.63951473136916</v>
      </c>
      <c r="AX20" s="47"/>
    </row>
    <row r="21" spans="1:50" x14ac:dyDescent="0.25">
      <c r="A21" s="35" t="s">
        <v>18</v>
      </c>
      <c r="B21" s="36">
        <v>638</v>
      </c>
      <c r="C21" s="37">
        <v>407</v>
      </c>
      <c r="D21" s="37">
        <v>890</v>
      </c>
      <c r="E21" s="38">
        <f t="shared" si="0"/>
        <v>45.730337078651687</v>
      </c>
      <c r="F21" s="38">
        <f t="shared" si="1"/>
        <v>1.7986701966411351</v>
      </c>
      <c r="G21" s="188">
        <f t="shared" si="2"/>
        <v>139.49843260188089</v>
      </c>
      <c r="H21" s="189"/>
      <c r="I21" s="40">
        <v>638</v>
      </c>
      <c r="J21" s="156">
        <v>427</v>
      </c>
      <c r="K21" s="156">
        <v>988</v>
      </c>
      <c r="L21" s="39">
        <f t="shared" si="19"/>
        <v>43.218623481781378</v>
      </c>
      <c r="M21" s="39">
        <f t="shared" si="20"/>
        <v>1.8950437317784257</v>
      </c>
      <c r="N21" s="188">
        <f t="shared" si="21"/>
        <v>154.858934169279</v>
      </c>
      <c r="O21" s="189"/>
      <c r="P21" s="40">
        <v>638</v>
      </c>
      <c r="Q21" s="150">
        <v>1020</v>
      </c>
      <c r="R21" s="150">
        <v>1687</v>
      </c>
      <c r="S21" s="38">
        <f t="shared" si="22"/>
        <v>60.462359217545938</v>
      </c>
      <c r="T21" s="38">
        <f t="shared" si="23"/>
        <v>3.0576550124154931</v>
      </c>
      <c r="U21" s="188">
        <f t="shared" si="7"/>
        <v>264.4200626959248</v>
      </c>
      <c r="V21" s="189"/>
      <c r="W21" s="40">
        <v>638</v>
      </c>
      <c r="X21" s="156">
        <v>639</v>
      </c>
      <c r="Y21" s="156">
        <v>1332</v>
      </c>
      <c r="Z21" s="39">
        <f t="shared" si="24"/>
        <v>47.972972972972968</v>
      </c>
      <c r="AA21" s="39">
        <f t="shared" si="25"/>
        <v>2.3760680711393354</v>
      </c>
      <c r="AB21" s="188">
        <f t="shared" si="10"/>
        <v>208.77742946708463</v>
      </c>
      <c r="AC21" s="189"/>
      <c r="AD21" s="40">
        <v>638</v>
      </c>
      <c r="AE21" s="150">
        <v>673</v>
      </c>
      <c r="AF21" s="150">
        <v>1345</v>
      </c>
      <c r="AG21" s="38">
        <f t="shared" si="26"/>
        <v>50.037174721189594</v>
      </c>
      <c r="AH21" s="38">
        <f t="shared" si="27"/>
        <v>2.1602955348538386</v>
      </c>
      <c r="AI21" s="188">
        <f t="shared" si="13"/>
        <v>210.81504702194357</v>
      </c>
      <c r="AJ21" s="189"/>
      <c r="AK21" s="179">
        <f t="shared" si="14"/>
        <v>638</v>
      </c>
      <c r="AL21" s="180" t="s">
        <v>42</v>
      </c>
      <c r="AM21" s="179">
        <f>'Prison Popn by Gender and State'!M22</f>
        <v>1549</v>
      </c>
      <c r="AN21" s="181" t="s">
        <v>42</v>
      </c>
      <c r="AO21" s="182">
        <f t="shared" si="15"/>
        <v>2.3818676671843524</v>
      </c>
      <c r="AP21" s="183">
        <f t="shared" si="16"/>
        <v>242.7899686520376</v>
      </c>
      <c r="AQ21" s="189"/>
      <c r="AR21" s="190">
        <v>638</v>
      </c>
      <c r="AS21" s="176" t="s">
        <v>42</v>
      </c>
      <c r="AT21" s="177">
        <f>'Prison Popn by Gender and State'!P22</f>
        <v>1462</v>
      </c>
      <c r="AU21" s="176" t="s">
        <v>42</v>
      </c>
      <c r="AV21" s="178">
        <f t="shared" si="17"/>
        <v>2.1285269196051599</v>
      </c>
      <c r="AW21" s="199">
        <f t="shared" si="18"/>
        <v>229.15360501567397</v>
      </c>
      <c r="AX21" s="47"/>
    </row>
    <row r="22" spans="1:50" x14ac:dyDescent="0.25">
      <c r="A22" s="35" t="s">
        <v>19</v>
      </c>
      <c r="B22" s="36">
        <v>1188</v>
      </c>
      <c r="C22" s="37">
        <v>1767</v>
      </c>
      <c r="D22" s="37">
        <v>2011</v>
      </c>
      <c r="E22" s="38">
        <f t="shared" si="0"/>
        <v>87.866732968672295</v>
      </c>
      <c r="F22" s="38">
        <f t="shared" si="1"/>
        <v>4.0641862533093507</v>
      </c>
      <c r="G22" s="188">
        <f t="shared" si="2"/>
        <v>169.27609427609426</v>
      </c>
      <c r="H22" s="189"/>
      <c r="I22" s="40">
        <v>1188</v>
      </c>
      <c r="J22" s="156">
        <v>1778</v>
      </c>
      <c r="K22" s="156">
        <v>2019</v>
      </c>
      <c r="L22" s="39">
        <f t="shared" si="19"/>
        <v>88.063397721644378</v>
      </c>
      <c r="M22" s="39">
        <f t="shared" si="20"/>
        <v>3.8725640632192726</v>
      </c>
      <c r="N22" s="188">
        <f t="shared" si="21"/>
        <v>169.94949494949495</v>
      </c>
      <c r="O22" s="189"/>
      <c r="P22" s="40">
        <v>1188</v>
      </c>
      <c r="Q22" s="150">
        <v>1912</v>
      </c>
      <c r="R22" s="150">
        <v>2142</v>
      </c>
      <c r="S22" s="38">
        <f t="shared" si="22"/>
        <v>89.262371615312802</v>
      </c>
      <c r="T22" s="38">
        <f t="shared" si="23"/>
        <v>3.8823337502039044</v>
      </c>
      <c r="U22" s="188">
        <f t="shared" si="7"/>
        <v>180.30303030303031</v>
      </c>
      <c r="V22" s="189"/>
      <c r="W22" s="40">
        <v>1188</v>
      </c>
      <c r="X22" s="156">
        <v>1950</v>
      </c>
      <c r="Y22" s="156">
        <v>2174</v>
      </c>
      <c r="Z22" s="39">
        <f t="shared" si="24"/>
        <v>89.696412143514266</v>
      </c>
      <c r="AA22" s="39">
        <f t="shared" si="25"/>
        <v>3.8780570470397264</v>
      </c>
      <c r="AB22" s="188">
        <f t="shared" si="10"/>
        <v>182.996632996633</v>
      </c>
      <c r="AC22" s="189"/>
      <c r="AD22" s="40">
        <v>1188</v>
      </c>
      <c r="AE22" s="150">
        <v>2162</v>
      </c>
      <c r="AF22" s="150">
        <v>2366</v>
      </c>
      <c r="AG22" s="38">
        <f t="shared" si="26"/>
        <v>91.377852916314453</v>
      </c>
      <c r="AH22" s="38">
        <f t="shared" si="27"/>
        <v>3.8001927401220685</v>
      </c>
      <c r="AI22" s="188">
        <f t="shared" si="13"/>
        <v>199.15824915824916</v>
      </c>
      <c r="AJ22" s="189"/>
      <c r="AK22" s="179">
        <f t="shared" si="14"/>
        <v>1188</v>
      </c>
      <c r="AL22" s="180" t="s">
        <v>42</v>
      </c>
      <c r="AM22" s="179">
        <f>'Prison Popn by Gender and State'!M23</f>
        <v>2485</v>
      </c>
      <c r="AN22" s="181" t="s">
        <v>42</v>
      </c>
      <c r="AO22" s="182">
        <f t="shared" si="15"/>
        <v>3.821136961235065</v>
      </c>
      <c r="AP22" s="183">
        <f t="shared" si="16"/>
        <v>209.17508417508418</v>
      </c>
      <c r="AQ22" s="189"/>
      <c r="AR22" s="190">
        <v>1188</v>
      </c>
      <c r="AS22" s="176" t="s">
        <v>42</v>
      </c>
      <c r="AT22" s="177">
        <f>'Prison Popn by Gender and State'!P23</f>
        <v>2627</v>
      </c>
      <c r="AU22" s="176" t="s">
        <v>42</v>
      </c>
      <c r="AV22" s="178">
        <f t="shared" si="17"/>
        <v>3.8246513117665901</v>
      </c>
      <c r="AW22" s="199">
        <f t="shared" si="18"/>
        <v>221.1279461279461</v>
      </c>
      <c r="AX22" s="47"/>
    </row>
    <row r="23" spans="1:50" x14ac:dyDescent="0.25">
      <c r="A23" s="35" t="s">
        <v>20</v>
      </c>
      <c r="B23" s="36">
        <v>1464</v>
      </c>
      <c r="C23" s="37">
        <v>273</v>
      </c>
      <c r="D23" s="37">
        <v>666</v>
      </c>
      <c r="E23" s="38">
        <f t="shared" si="0"/>
        <v>40.990990990990987</v>
      </c>
      <c r="F23" s="38">
        <f t="shared" si="1"/>
        <v>1.3459711808572987</v>
      </c>
      <c r="G23" s="188">
        <f t="shared" si="2"/>
        <v>45.491803278688522</v>
      </c>
      <c r="H23" s="189"/>
      <c r="I23" s="40">
        <v>1464</v>
      </c>
      <c r="J23" s="156">
        <v>376</v>
      </c>
      <c r="K23" s="156">
        <v>782</v>
      </c>
      <c r="L23" s="39">
        <f t="shared" si="19"/>
        <v>48.081841432225062</v>
      </c>
      <c r="M23" s="39">
        <f t="shared" si="20"/>
        <v>1.4999232775817095</v>
      </c>
      <c r="N23" s="188">
        <f t="shared" si="21"/>
        <v>53.415300546448087</v>
      </c>
      <c r="O23" s="189"/>
      <c r="P23" s="40">
        <v>1464</v>
      </c>
      <c r="Q23" s="150">
        <v>385</v>
      </c>
      <c r="R23" s="150">
        <v>824</v>
      </c>
      <c r="S23" s="38">
        <f t="shared" si="22"/>
        <v>46.723300970873787</v>
      </c>
      <c r="T23" s="38">
        <f t="shared" si="23"/>
        <v>1.4934841317311003</v>
      </c>
      <c r="U23" s="188">
        <f t="shared" si="7"/>
        <v>56.284153005464475</v>
      </c>
      <c r="V23" s="189"/>
      <c r="W23" s="40">
        <v>1464</v>
      </c>
      <c r="X23" s="156">
        <v>344</v>
      </c>
      <c r="Y23" s="156">
        <v>796</v>
      </c>
      <c r="Z23" s="39">
        <f t="shared" si="24"/>
        <v>43.21608040201005</v>
      </c>
      <c r="AA23" s="39">
        <f t="shared" si="25"/>
        <v>1.4199325710412243</v>
      </c>
      <c r="AB23" s="188">
        <f t="shared" si="10"/>
        <v>54.371584699453557</v>
      </c>
      <c r="AC23" s="189"/>
      <c r="AD23" s="40">
        <v>1464</v>
      </c>
      <c r="AE23" s="150">
        <v>453</v>
      </c>
      <c r="AF23" s="150">
        <v>947</v>
      </c>
      <c r="AG23" s="38">
        <f t="shared" si="26"/>
        <v>47.835269271383318</v>
      </c>
      <c r="AH23" s="38">
        <f t="shared" si="27"/>
        <v>1.5210407966591712</v>
      </c>
      <c r="AI23" s="188">
        <f t="shared" si="13"/>
        <v>64.685792349726782</v>
      </c>
      <c r="AJ23" s="189"/>
      <c r="AK23" s="179">
        <f t="shared" si="14"/>
        <v>1464</v>
      </c>
      <c r="AL23" s="180" t="s">
        <v>42</v>
      </c>
      <c r="AM23" s="179">
        <f>'Prison Popn by Gender and State'!M24</f>
        <v>1003</v>
      </c>
      <c r="AN23" s="181" t="s">
        <v>42</v>
      </c>
      <c r="AO23" s="182">
        <f t="shared" si="15"/>
        <v>1.5422939123214368</v>
      </c>
      <c r="AP23" s="183">
        <f t="shared" si="16"/>
        <v>68.510928961748633</v>
      </c>
      <c r="AQ23" s="189"/>
      <c r="AR23" s="190">
        <v>1464</v>
      </c>
      <c r="AS23" s="176" t="s">
        <v>42</v>
      </c>
      <c r="AT23" s="177">
        <f>'Prison Popn by Gender and State'!P24</f>
        <v>1137</v>
      </c>
      <c r="AU23" s="176" t="s">
        <v>42</v>
      </c>
      <c r="AV23" s="178">
        <f t="shared" si="17"/>
        <v>1.6553591707189237</v>
      </c>
      <c r="AW23" s="199">
        <f t="shared" si="18"/>
        <v>77.663934426229503</v>
      </c>
      <c r="AX23" s="47"/>
    </row>
    <row r="24" spans="1:50" x14ac:dyDescent="0.25">
      <c r="A24" s="35" t="s">
        <v>21</v>
      </c>
      <c r="B24" s="36">
        <v>2702</v>
      </c>
      <c r="C24" s="37">
        <v>805</v>
      </c>
      <c r="D24" s="37">
        <v>1883</v>
      </c>
      <c r="E24" s="38">
        <f t="shared" si="0"/>
        <v>42.750929368029738</v>
      </c>
      <c r="F24" s="38">
        <f t="shared" si="1"/>
        <v>3.8055011014328732</v>
      </c>
      <c r="G24" s="188">
        <f t="shared" si="2"/>
        <v>69.689119170984455</v>
      </c>
      <c r="H24" s="189"/>
      <c r="I24" s="40">
        <v>2702</v>
      </c>
      <c r="J24" s="156">
        <v>1272</v>
      </c>
      <c r="K24" s="156">
        <v>2464</v>
      </c>
      <c r="L24" s="39">
        <f t="shared" si="19"/>
        <v>51.623376623376629</v>
      </c>
      <c r="M24" s="39">
        <f t="shared" si="20"/>
        <v>4.7261009667024707</v>
      </c>
      <c r="N24" s="188">
        <f t="shared" si="21"/>
        <v>91.191709844559583</v>
      </c>
      <c r="O24" s="189"/>
      <c r="P24" s="40">
        <v>2702</v>
      </c>
      <c r="Q24" s="150">
        <v>1054</v>
      </c>
      <c r="R24" s="150">
        <v>2396</v>
      </c>
      <c r="S24" s="38">
        <f t="shared" si="22"/>
        <v>43.989983305509185</v>
      </c>
      <c r="T24" s="38">
        <f t="shared" si="23"/>
        <v>4.3427038587715003</v>
      </c>
      <c r="U24" s="188">
        <f t="shared" si="7"/>
        <v>88.675055514433751</v>
      </c>
      <c r="V24" s="189"/>
      <c r="W24" s="40">
        <v>2702</v>
      </c>
      <c r="X24" s="156">
        <v>1171</v>
      </c>
      <c r="Y24" s="156">
        <v>2368</v>
      </c>
      <c r="Z24" s="39">
        <f t="shared" si="24"/>
        <v>49.451013513513516</v>
      </c>
      <c r="AA24" s="39">
        <f t="shared" si="25"/>
        <v>4.2241210153588185</v>
      </c>
      <c r="AB24" s="188">
        <f t="shared" si="10"/>
        <v>87.638786084381934</v>
      </c>
      <c r="AC24" s="189"/>
      <c r="AD24" s="40">
        <v>2702</v>
      </c>
      <c r="AE24" s="150">
        <v>787</v>
      </c>
      <c r="AF24" s="150">
        <v>1988</v>
      </c>
      <c r="AG24" s="38">
        <f t="shared" si="26"/>
        <v>39.587525150905435</v>
      </c>
      <c r="AH24" s="38">
        <f t="shared" si="27"/>
        <v>3.1930613556055256</v>
      </c>
      <c r="AI24" s="188">
        <f t="shared" si="13"/>
        <v>73.575129533678748</v>
      </c>
      <c r="AJ24" s="189"/>
      <c r="AK24" s="179">
        <f t="shared" si="14"/>
        <v>2702</v>
      </c>
      <c r="AL24" s="180" t="s">
        <v>42</v>
      </c>
      <c r="AM24" s="179">
        <f>'Prison Popn by Gender and State'!M25</f>
        <v>2720</v>
      </c>
      <c r="AN24" s="181" t="s">
        <v>42</v>
      </c>
      <c r="AO24" s="182">
        <f t="shared" si="15"/>
        <v>4.1824919656174551</v>
      </c>
      <c r="AP24" s="183">
        <f t="shared" si="16"/>
        <v>100.6661732050333</v>
      </c>
      <c r="AQ24" s="189"/>
      <c r="AR24" s="190">
        <v>2832</v>
      </c>
      <c r="AS24" s="176" t="s">
        <v>42</v>
      </c>
      <c r="AT24" s="177">
        <f>'Prison Popn by Gender and State'!P25</f>
        <v>2624</v>
      </c>
      <c r="AU24" s="176" t="s">
        <v>42</v>
      </c>
      <c r="AV24" s="178">
        <f t="shared" si="17"/>
        <v>3.8202836094691786</v>
      </c>
      <c r="AW24" s="199">
        <f t="shared" si="18"/>
        <v>92.655367231638422</v>
      </c>
      <c r="AX24" s="47"/>
    </row>
    <row r="25" spans="1:50" x14ac:dyDescent="0.25">
      <c r="A25" s="35" t="s">
        <v>22</v>
      </c>
      <c r="B25" s="36">
        <v>1840</v>
      </c>
      <c r="C25" s="37">
        <v>1703</v>
      </c>
      <c r="D25" s="37">
        <v>2846</v>
      </c>
      <c r="E25" s="38">
        <f t="shared" si="0"/>
        <v>59.838369641602249</v>
      </c>
      <c r="F25" s="38">
        <f t="shared" si="1"/>
        <v>5.7517026737535621</v>
      </c>
      <c r="G25" s="188">
        <f t="shared" si="2"/>
        <v>154.67391304347825</v>
      </c>
      <c r="H25" s="189"/>
      <c r="I25" s="40">
        <v>1840</v>
      </c>
      <c r="J25" s="156">
        <v>1915</v>
      </c>
      <c r="K25" s="156">
        <v>3061</v>
      </c>
      <c r="L25" s="39">
        <f t="shared" si="19"/>
        <v>62.561254491996074</v>
      </c>
      <c r="M25" s="39">
        <f t="shared" si="20"/>
        <v>5.8711830596900416</v>
      </c>
      <c r="N25" s="188">
        <f t="shared" si="21"/>
        <v>166.35869565217391</v>
      </c>
      <c r="O25" s="189"/>
      <c r="P25" s="40">
        <v>1840</v>
      </c>
      <c r="Q25" s="150">
        <v>1631</v>
      </c>
      <c r="R25" s="150">
        <v>3133</v>
      </c>
      <c r="S25" s="38">
        <f t="shared" si="22"/>
        <v>52.058729652090655</v>
      </c>
      <c r="T25" s="38">
        <f t="shared" si="23"/>
        <v>5.6785021659144865</v>
      </c>
      <c r="U25" s="188">
        <f t="shared" si="7"/>
        <v>170.27173913043478</v>
      </c>
      <c r="V25" s="189"/>
      <c r="W25" s="40">
        <v>1840</v>
      </c>
      <c r="X25" s="156">
        <v>1858</v>
      </c>
      <c r="Y25" s="156">
        <v>2967</v>
      </c>
      <c r="Z25" s="39">
        <f t="shared" si="24"/>
        <v>62.622177283451293</v>
      </c>
      <c r="AA25" s="39">
        <f t="shared" si="25"/>
        <v>5.2926381134162224</v>
      </c>
      <c r="AB25" s="188">
        <f t="shared" si="10"/>
        <v>161.25</v>
      </c>
      <c r="AC25" s="189"/>
      <c r="AD25" s="40">
        <v>1840</v>
      </c>
      <c r="AE25" s="150">
        <v>2395</v>
      </c>
      <c r="AF25" s="150">
        <v>4082</v>
      </c>
      <c r="AG25" s="38">
        <f t="shared" si="26"/>
        <v>58.672219500244985</v>
      </c>
      <c r="AH25" s="38">
        <f t="shared" si="27"/>
        <v>6.5563764857051083</v>
      </c>
      <c r="AI25" s="188">
        <f t="shared" si="13"/>
        <v>221.84782608695653</v>
      </c>
      <c r="AJ25" s="189"/>
      <c r="AK25" s="179">
        <f t="shared" si="14"/>
        <v>1840</v>
      </c>
      <c r="AL25" s="180" t="s">
        <v>42</v>
      </c>
      <c r="AM25" s="179">
        <f>'Prison Popn by Gender and State'!M26</f>
        <v>4198</v>
      </c>
      <c r="AN25" s="181" t="s">
        <v>42</v>
      </c>
      <c r="AO25" s="182">
        <f t="shared" si="15"/>
        <v>6.4551842910522348</v>
      </c>
      <c r="AP25" s="183">
        <f t="shared" si="16"/>
        <v>228.15217391304347</v>
      </c>
      <c r="AQ25" s="189"/>
      <c r="AR25" s="190">
        <v>2116</v>
      </c>
      <c r="AS25" s="176" t="s">
        <v>42</v>
      </c>
      <c r="AT25" s="177">
        <f>'Prison Popn by Gender and State'!P26</f>
        <v>4183</v>
      </c>
      <c r="AU25" s="176" t="s">
        <v>42</v>
      </c>
      <c r="AV25" s="178">
        <f t="shared" si="17"/>
        <v>6.0900329033573071</v>
      </c>
      <c r="AW25" s="199">
        <f t="shared" si="18"/>
        <v>197.68431001890357</v>
      </c>
      <c r="AX25" s="47"/>
    </row>
    <row r="26" spans="1:50" x14ac:dyDescent="0.25">
      <c r="A26" s="35" t="s">
        <v>23</v>
      </c>
      <c r="B26" s="36">
        <v>1328</v>
      </c>
      <c r="C26" s="37">
        <v>822</v>
      </c>
      <c r="D26" s="37">
        <v>1261</v>
      </c>
      <c r="E26" s="38">
        <f t="shared" si="0"/>
        <v>65.186360031720852</v>
      </c>
      <c r="F26" s="38">
        <f t="shared" si="1"/>
        <v>2.5484529415331139</v>
      </c>
      <c r="G26" s="188">
        <f t="shared" si="2"/>
        <v>94.954819277108442</v>
      </c>
      <c r="H26" s="189"/>
      <c r="I26" s="40">
        <v>1328</v>
      </c>
      <c r="J26" s="156">
        <v>911</v>
      </c>
      <c r="K26" s="156">
        <v>1397</v>
      </c>
      <c r="L26" s="39">
        <f t="shared" si="19"/>
        <v>65.211166785969937</v>
      </c>
      <c r="M26" s="39">
        <f t="shared" si="20"/>
        <v>2.6795304588000612</v>
      </c>
      <c r="N26" s="188">
        <f t="shared" si="21"/>
        <v>105.19578313253012</v>
      </c>
      <c r="O26" s="189"/>
      <c r="P26" s="40">
        <v>1328</v>
      </c>
      <c r="Q26" s="150">
        <v>953</v>
      </c>
      <c r="R26" s="150">
        <v>1501</v>
      </c>
      <c r="S26" s="38">
        <f t="shared" si="22"/>
        <v>63.49100599600267</v>
      </c>
      <c r="T26" s="38">
        <f t="shared" si="23"/>
        <v>2.72053359433056</v>
      </c>
      <c r="U26" s="188">
        <f t="shared" si="7"/>
        <v>113.02710843373494</v>
      </c>
      <c r="V26" s="189"/>
      <c r="W26" s="40">
        <v>1328</v>
      </c>
      <c r="X26" s="156">
        <v>1041</v>
      </c>
      <c r="Y26" s="156">
        <v>1582</v>
      </c>
      <c r="Z26" s="39">
        <f t="shared" si="24"/>
        <v>65.802781289506953</v>
      </c>
      <c r="AA26" s="39">
        <f t="shared" si="25"/>
        <v>2.8220267932000214</v>
      </c>
      <c r="AB26" s="188">
        <f t="shared" si="10"/>
        <v>119.12650602409639</v>
      </c>
      <c r="AC26" s="189"/>
      <c r="AD26" s="40">
        <v>1328</v>
      </c>
      <c r="AE26" s="150">
        <v>1236</v>
      </c>
      <c r="AF26" s="150">
        <v>1751</v>
      </c>
      <c r="AG26" s="38">
        <f t="shared" si="26"/>
        <v>70.588235294117652</v>
      </c>
      <c r="AH26" s="38">
        <f t="shared" si="27"/>
        <v>2.8123996145197556</v>
      </c>
      <c r="AI26" s="188">
        <f t="shared" si="13"/>
        <v>131.85240963855424</v>
      </c>
      <c r="AJ26" s="189"/>
      <c r="AK26" s="179">
        <f t="shared" si="14"/>
        <v>1328</v>
      </c>
      <c r="AL26" s="180" t="s">
        <v>42</v>
      </c>
      <c r="AM26" s="179">
        <f>'Prison Popn by Gender and State'!M27</f>
        <v>1667</v>
      </c>
      <c r="AN26" s="181" t="s">
        <v>42</v>
      </c>
      <c r="AO26" s="182">
        <f t="shared" si="15"/>
        <v>2.5633140098104041</v>
      </c>
      <c r="AP26" s="183">
        <f t="shared" si="16"/>
        <v>125.52710843373494</v>
      </c>
      <c r="AQ26" s="189"/>
      <c r="AR26" s="190">
        <v>1328</v>
      </c>
      <c r="AS26" s="176" t="s">
        <v>42</v>
      </c>
      <c r="AT26" s="177">
        <f>'Prison Popn by Gender and State'!P27</f>
        <v>2067</v>
      </c>
      <c r="AU26" s="176" t="s">
        <v>42</v>
      </c>
      <c r="AV26" s="178">
        <f t="shared" si="17"/>
        <v>3.0093468829164602</v>
      </c>
      <c r="AW26" s="199">
        <f t="shared" si="18"/>
        <v>155.64759036144576</v>
      </c>
      <c r="AX26" s="47"/>
    </row>
    <row r="27" spans="1:50" x14ac:dyDescent="0.25">
      <c r="A27" s="35" t="s">
        <v>24</v>
      </c>
      <c r="B27" s="36">
        <v>1526</v>
      </c>
      <c r="C27" s="37">
        <v>557</v>
      </c>
      <c r="D27" s="37">
        <v>1166</v>
      </c>
      <c r="E27" s="38">
        <f t="shared" si="0"/>
        <v>47.770154373927959</v>
      </c>
      <c r="F27" s="38">
        <f t="shared" si="1"/>
        <v>2.3564600553747903</v>
      </c>
      <c r="G27" s="188">
        <f t="shared" si="2"/>
        <v>76.408912188728706</v>
      </c>
      <c r="H27" s="189"/>
      <c r="I27" s="40">
        <v>1526</v>
      </c>
      <c r="J27" s="156">
        <v>433</v>
      </c>
      <c r="K27" s="156">
        <v>972</v>
      </c>
      <c r="L27" s="39">
        <f t="shared" si="19"/>
        <v>44.547325102880656</v>
      </c>
      <c r="M27" s="39">
        <f t="shared" si="20"/>
        <v>1.8643547644621759</v>
      </c>
      <c r="N27" s="188">
        <f t="shared" si="21"/>
        <v>63.695937090432508</v>
      </c>
      <c r="O27" s="189"/>
      <c r="P27" s="40">
        <v>1526</v>
      </c>
      <c r="Q27" s="150">
        <v>549</v>
      </c>
      <c r="R27" s="150">
        <v>1178</v>
      </c>
      <c r="S27" s="38">
        <f t="shared" si="22"/>
        <v>46.6044142614601</v>
      </c>
      <c r="T27" s="38">
        <f t="shared" si="23"/>
        <v>2.135102314537908</v>
      </c>
      <c r="U27" s="188">
        <f t="shared" si="7"/>
        <v>77.195281782437746</v>
      </c>
      <c r="V27" s="189"/>
      <c r="W27" s="40">
        <v>1526</v>
      </c>
      <c r="X27" s="156">
        <v>491</v>
      </c>
      <c r="Y27" s="156">
        <v>1201</v>
      </c>
      <c r="Z27" s="39">
        <f t="shared" si="24"/>
        <v>40.882597835137382</v>
      </c>
      <c r="AA27" s="39">
        <f t="shared" si="25"/>
        <v>2.1423857007795357</v>
      </c>
      <c r="AB27" s="188">
        <f t="shared" si="10"/>
        <v>78.702490170380074</v>
      </c>
      <c r="AC27" s="189"/>
      <c r="AD27" s="40">
        <v>1526</v>
      </c>
      <c r="AE27" s="150">
        <v>604</v>
      </c>
      <c r="AF27" s="150">
        <v>1277</v>
      </c>
      <c r="AG27" s="38">
        <f t="shared" si="26"/>
        <v>47.298355520751763</v>
      </c>
      <c r="AH27" s="38">
        <f t="shared" si="27"/>
        <v>2.051076132348217</v>
      </c>
      <c r="AI27" s="188">
        <f t="shared" si="13"/>
        <v>83.682830930537349</v>
      </c>
      <c r="AJ27" s="189"/>
      <c r="AK27" s="179">
        <f t="shared" si="14"/>
        <v>1526</v>
      </c>
      <c r="AL27" s="180" t="s">
        <v>42</v>
      </c>
      <c r="AM27" s="179">
        <f>'Prison Popn by Gender and State'!M28</f>
        <v>1361</v>
      </c>
      <c r="AN27" s="181" t="s">
        <v>42</v>
      </c>
      <c r="AO27" s="182">
        <f t="shared" si="15"/>
        <v>2.09278366367844</v>
      </c>
      <c r="AP27" s="183">
        <f t="shared" si="16"/>
        <v>89.187418086500656</v>
      </c>
      <c r="AQ27" s="189"/>
      <c r="AR27" s="190">
        <v>1526</v>
      </c>
      <c r="AS27" s="176" t="s">
        <v>42</v>
      </c>
      <c r="AT27" s="177">
        <f>'Prison Popn by Gender and State'!P28</f>
        <v>1440</v>
      </c>
      <c r="AU27" s="176" t="s">
        <v>42</v>
      </c>
      <c r="AV27" s="178">
        <f t="shared" si="17"/>
        <v>2.0964971027574761</v>
      </c>
      <c r="AW27" s="199">
        <f t="shared" si="18"/>
        <v>94.364351245085189</v>
      </c>
      <c r="AX27" s="47"/>
    </row>
    <row r="28" spans="1:50" x14ac:dyDescent="0.25">
      <c r="A28" s="35" t="s">
        <v>25</v>
      </c>
      <c r="B28" s="36">
        <v>530</v>
      </c>
      <c r="C28" s="37">
        <v>290</v>
      </c>
      <c r="D28" s="37">
        <v>434</v>
      </c>
      <c r="E28" s="38">
        <f t="shared" si="0"/>
        <v>66.820276497695858</v>
      </c>
      <c r="F28" s="38">
        <f t="shared" si="1"/>
        <v>0.87710434308118268</v>
      </c>
      <c r="G28" s="188">
        <f t="shared" si="2"/>
        <v>81.886792452830193</v>
      </c>
      <c r="H28" s="189"/>
      <c r="I28" s="40">
        <v>530</v>
      </c>
      <c r="J28" s="156">
        <v>216</v>
      </c>
      <c r="K28" s="156">
        <v>361</v>
      </c>
      <c r="L28" s="39">
        <f t="shared" si="19"/>
        <v>59.833795013850413</v>
      </c>
      <c r="M28" s="39">
        <f t="shared" si="20"/>
        <v>0.69241982507288635</v>
      </c>
      <c r="N28" s="188">
        <f t="shared" si="21"/>
        <v>68.113207547169807</v>
      </c>
      <c r="O28" s="189"/>
      <c r="P28" s="40">
        <v>530</v>
      </c>
      <c r="Q28" s="150">
        <v>328</v>
      </c>
      <c r="R28" s="150">
        <v>490</v>
      </c>
      <c r="S28" s="38">
        <f t="shared" si="22"/>
        <v>66.938775510204081</v>
      </c>
      <c r="T28" s="38">
        <f t="shared" si="23"/>
        <v>0.88811556377213496</v>
      </c>
      <c r="U28" s="188">
        <f t="shared" si="7"/>
        <v>92.452830188679243</v>
      </c>
      <c r="V28" s="189"/>
      <c r="W28" s="40">
        <v>530</v>
      </c>
      <c r="X28" s="156">
        <v>272</v>
      </c>
      <c r="Y28" s="156">
        <v>410</v>
      </c>
      <c r="Z28" s="39">
        <f t="shared" si="24"/>
        <v>66.341463414634148</v>
      </c>
      <c r="AA28" s="39">
        <f t="shared" si="25"/>
        <v>0.73137230417952515</v>
      </c>
      <c r="AB28" s="188">
        <f t="shared" si="10"/>
        <v>77.358490566037744</v>
      </c>
      <c r="AC28" s="189"/>
      <c r="AD28" s="40">
        <v>530</v>
      </c>
      <c r="AE28" s="150">
        <v>397</v>
      </c>
      <c r="AF28" s="150">
        <v>524</v>
      </c>
      <c r="AG28" s="38">
        <f t="shared" si="26"/>
        <v>75.763358778625957</v>
      </c>
      <c r="AH28" s="38">
        <f t="shared" si="27"/>
        <v>0.84163186636684872</v>
      </c>
      <c r="AI28" s="188">
        <f t="shared" si="13"/>
        <v>98.867924528301884</v>
      </c>
      <c r="AJ28" s="189"/>
      <c r="AK28" s="179">
        <f t="shared" si="14"/>
        <v>530</v>
      </c>
      <c r="AL28" s="180" t="s">
        <v>42</v>
      </c>
      <c r="AM28" s="179">
        <f>'Prison Popn by Gender and State'!M29</f>
        <v>535</v>
      </c>
      <c r="AN28" s="181" t="s">
        <v>42</v>
      </c>
      <c r="AO28" s="182">
        <f t="shared" si="15"/>
        <v>0.82265926529608047</v>
      </c>
      <c r="AP28" s="183">
        <f t="shared" si="16"/>
        <v>100.9433962264151</v>
      </c>
      <c r="AQ28" s="189"/>
      <c r="AR28" s="190">
        <v>530</v>
      </c>
      <c r="AS28" s="176" t="s">
        <v>42</v>
      </c>
      <c r="AT28" s="177">
        <f>'Prison Popn by Gender and State'!P29</f>
        <v>663</v>
      </c>
      <c r="AU28" s="176" t="s">
        <v>42</v>
      </c>
      <c r="AV28" s="178">
        <f t="shared" si="17"/>
        <v>0.96526220772792126</v>
      </c>
      <c r="AW28" s="199">
        <f t="shared" si="18"/>
        <v>125.09433962264151</v>
      </c>
      <c r="AX28" s="47"/>
    </row>
    <row r="29" spans="1:50" x14ac:dyDescent="0.25">
      <c r="A29" s="35" t="s">
        <v>26</v>
      </c>
      <c r="B29" s="36">
        <v>516</v>
      </c>
      <c r="C29" s="37">
        <v>299</v>
      </c>
      <c r="D29" s="37">
        <v>606</v>
      </c>
      <c r="E29" s="38">
        <f t="shared" si="0"/>
        <v>49.339933993399335</v>
      </c>
      <c r="F29" s="38">
        <f t="shared" si="1"/>
        <v>1.2247125159151999</v>
      </c>
      <c r="G29" s="188">
        <f t="shared" si="2"/>
        <v>117.44186046511629</v>
      </c>
      <c r="H29" s="189"/>
      <c r="I29" s="40">
        <v>516</v>
      </c>
      <c r="J29" s="156">
        <v>342</v>
      </c>
      <c r="K29" s="156">
        <v>526</v>
      </c>
      <c r="L29" s="39">
        <f t="shared" si="19"/>
        <v>65.019011406844101</v>
      </c>
      <c r="M29" s="39">
        <f t="shared" si="20"/>
        <v>1.0088998005217125</v>
      </c>
      <c r="N29" s="188">
        <f t="shared" si="21"/>
        <v>101.93798449612403</v>
      </c>
      <c r="O29" s="189"/>
      <c r="P29" s="40">
        <v>516</v>
      </c>
      <c r="Q29" s="150">
        <v>418</v>
      </c>
      <c r="R29" s="150">
        <v>855</v>
      </c>
      <c r="S29" s="38">
        <f t="shared" si="22"/>
        <v>48.888888888888886</v>
      </c>
      <c r="T29" s="38">
        <f t="shared" si="23"/>
        <v>1.5496710347452558</v>
      </c>
      <c r="U29" s="188">
        <f t="shared" si="7"/>
        <v>165.69767441860466</v>
      </c>
      <c r="V29" s="189"/>
      <c r="W29" s="40">
        <v>716</v>
      </c>
      <c r="X29" s="156">
        <v>371</v>
      </c>
      <c r="Y29" s="156">
        <v>788</v>
      </c>
      <c r="Z29" s="39">
        <f t="shared" si="24"/>
        <v>47.081218274111677</v>
      </c>
      <c r="AA29" s="39">
        <f t="shared" si="25"/>
        <v>1.4056618919352826</v>
      </c>
      <c r="AB29" s="188">
        <f t="shared" si="10"/>
        <v>110.05586592178771</v>
      </c>
      <c r="AC29" s="189"/>
      <c r="AD29" s="40">
        <v>716</v>
      </c>
      <c r="AE29" s="150">
        <v>489</v>
      </c>
      <c r="AF29" s="150">
        <v>879</v>
      </c>
      <c r="AG29" s="38">
        <f t="shared" si="26"/>
        <v>55.631399317406135</v>
      </c>
      <c r="AH29" s="38">
        <f t="shared" si="27"/>
        <v>1.4118213941535496</v>
      </c>
      <c r="AI29" s="188">
        <f t="shared" si="13"/>
        <v>122.76536312849163</v>
      </c>
      <c r="AJ29" s="189"/>
      <c r="AK29" s="179">
        <f t="shared" si="14"/>
        <v>716</v>
      </c>
      <c r="AL29" s="180" t="s">
        <v>42</v>
      </c>
      <c r="AM29" s="179">
        <f>'Prison Popn by Gender and State'!M30</f>
        <v>912</v>
      </c>
      <c r="AN29" s="181" t="s">
        <v>42</v>
      </c>
      <c r="AO29" s="182">
        <f t="shared" si="15"/>
        <v>1.4023649531776174</v>
      </c>
      <c r="AP29" s="183">
        <f t="shared" si="16"/>
        <v>127.37430167597765</v>
      </c>
      <c r="AQ29" s="189"/>
      <c r="AR29" s="190">
        <v>716</v>
      </c>
      <c r="AS29" s="176" t="s">
        <v>42</v>
      </c>
      <c r="AT29" s="177">
        <f>'Prison Popn by Gender and State'!P30</f>
        <v>884</v>
      </c>
      <c r="AU29" s="176" t="s">
        <v>42</v>
      </c>
      <c r="AV29" s="178">
        <f t="shared" si="17"/>
        <v>1.2870162769705615</v>
      </c>
      <c r="AW29" s="199">
        <f t="shared" si="18"/>
        <v>123.463687150838</v>
      </c>
      <c r="AX29" s="47"/>
    </row>
    <row r="30" spans="1:50" x14ac:dyDescent="0.25">
      <c r="A30" s="35" t="s">
        <v>27</v>
      </c>
      <c r="B30" s="36">
        <v>2798</v>
      </c>
      <c r="C30" s="37">
        <v>4615</v>
      </c>
      <c r="D30" s="37">
        <v>5324</v>
      </c>
      <c r="E30" s="38">
        <f t="shared" si="0"/>
        <v>86.682945154019535</v>
      </c>
      <c r="F30" s="38">
        <f t="shared" si="1"/>
        <v>10.75968553586225</v>
      </c>
      <c r="G30" s="188">
        <f t="shared" si="2"/>
        <v>190.27877055039312</v>
      </c>
      <c r="H30" s="189"/>
      <c r="I30" s="40">
        <v>2798</v>
      </c>
      <c r="J30" s="156">
        <v>4464</v>
      </c>
      <c r="K30" s="156">
        <v>5310</v>
      </c>
      <c r="L30" s="39">
        <f t="shared" si="19"/>
        <v>84.067796610169481</v>
      </c>
      <c r="M30" s="39">
        <f t="shared" si="20"/>
        <v>10.184901028080406</v>
      </c>
      <c r="N30" s="188">
        <f t="shared" si="21"/>
        <v>189.7784131522516</v>
      </c>
      <c r="O30" s="189"/>
      <c r="P30" s="40">
        <v>2798</v>
      </c>
      <c r="Q30" s="150">
        <v>4370</v>
      </c>
      <c r="R30" s="150">
        <v>5298</v>
      </c>
      <c r="S30" s="38">
        <f t="shared" si="22"/>
        <v>82.483956209890536</v>
      </c>
      <c r="T30" s="38">
        <f t="shared" si="23"/>
        <v>9.6025229731934107</v>
      </c>
      <c r="U30" s="188">
        <f t="shared" si="7"/>
        <v>189.34953538241601</v>
      </c>
      <c r="V30" s="189"/>
      <c r="W30" s="40">
        <v>3897</v>
      </c>
      <c r="X30" s="156">
        <v>4538</v>
      </c>
      <c r="Y30" s="156">
        <v>5286</v>
      </c>
      <c r="Z30" s="39">
        <f t="shared" si="24"/>
        <v>85.849413545213764</v>
      </c>
      <c r="AA30" s="39">
        <f t="shared" si="25"/>
        <v>9.4293512192511457</v>
      </c>
      <c r="AB30" s="188">
        <f t="shared" si="10"/>
        <v>135.64280215550423</v>
      </c>
      <c r="AC30" s="189"/>
      <c r="AD30" s="40">
        <v>3897</v>
      </c>
      <c r="AE30" s="150">
        <v>5603</v>
      </c>
      <c r="AF30" s="150">
        <v>6522</v>
      </c>
      <c r="AG30" s="38">
        <f t="shared" si="26"/>
        <v>85.909230297454769</v>
      </c>
      <c r="AH30" s="38">
        <f t="shared" si="27"/>
        <v>10.475425634436235</v>
      </c>
      <c r="AI30" s="188">
        <f t="shared" si="13"/>
        <v>167.35950731331795</v>
      </c>
      <c r="AJ30" s="189"/>
      <c r="AK30" s="179">
        <f t="shared" si="14"/>
        <v>3897</v>
      </c>
      <c r="AL30" s="180" t="s">
        <v>42</v>
      </c>
      <c r="AM30" s="179">
        <f>'Prison Popn by Gender and State'!M31</f>
        <v>6288</v>
      </c>
      <c r="AN30" s="181" t="s">
        <v>42</v>
      </c>
      <c r="AO30" s="182">
        <f t="shared" si="15"/>
        <v>9.6689373087509409</v>
      </c>
      <c r="AP30" s="183">
        <f t="shared" si="16"/>
        <v>161.3548883756736</v>
      </c>
      <c r="AQ30" s="189"/>
      <c r="AR30" s="190">
        <v>3927</v>
      </c>
      <c r="AS30" s="176" t="s">
        <v>42</v>
      </c>
      <c r="AT30" s="177">
        <f>'Prison Popn by Gender and State'!P31</f>
        <v>7396</v>
      </c>
      <c r="AU30" s="176" t="s">
        <v>42</v>
      </c>
      <c r="AV30" s="178">
        <f t="shared" si="17"/>
        <v>10.767842063884926</v>
      </c>
      <c r="AW30" s="199">
        <f t="shared" si="18"/>
        <v>188.33715304303539</v>
      </c>
      <c r="AX30" s="47"/>
    </row>
    <row r="31" spans="1:50" x14ac:dyDescent="0.25">
      <c r="A31" s="35" t="s">
        <v>28</v>
      </c>
      <c r="B31" s="36">
        <v>602</v>
      </c>
      <c r="C31" s="37">
        <v>588</v>
      </c>
      <c r="D31" s="37">
        <v>915</v>
      </c>
      <c r="E31" s="38">
        <f t="shared" si="0"/>
        <v>64.26229508196721</v>
      </c>
      <c r="F31" s="38">
        <f t="shared" si="1"/>
        <v>1.8491946403670096</v>
      </c>
      <c r="G31" s="188">
        <f t="shared" si="2"/>
        <v>151.99335548172758</v>
      </c>
      <c r="H31" s="189"/>
      <c r="I31" s="40">
        <v>602</v>
      </c>
      <c r="J31" s="156">
        <v>802</v>
      </c>
      <c r="K31" s="156">
        <v>1211</v>
      </c>
      <c r="L31" s="39">
        <f t="shared" si="19"/>
        <v>66.2262592898431</v>
      </c>
      <c r="M31" s="39">
        <f t="shared" si="20"/>
        <v>2.3227712137486574</v>
      </c>
      <c r="N31" s="188">
        <f t="shared" si="21"/>
        <v>201.16279069767441</v>
      </c>
      <c r="O31" s="189"/>
      <c r="P31" s="40">
        <v>602</v>
      </c>
      <c r="Q31" s="150">
        <v>819</v>
      </c>
      <c r="R31" s="150">
        <v>1194</v>
      </c>
      <c r="S31" s="38">
        <f t="shared" si="22"/>
        <v>68.5929648241206</v>
      </c>
      <c r="T31" s="38">
        <f t="shared" si="23"/>
        <v>2.164102006416182</v>
      </c>
      <c r="U31" s="188">
        <f t="shared" si="7"/>
        <v>198.3388704318937</v>
      </c>
      <c r="V31" s="189"/>
      <c r="W31" s="40">
        <v>762</v>
      </c>
      <c r="X31" s="156">
        <v>853</v>
      </c>
      <c r="Y31" s="156">
        <v>1321</v>
      </c>
      <c r="Z31" s="39">
        <f t="shared" si="24"/>
        <v>64.572293716881148</v>
      </c>
      <c r="AA31" s="39">
        <f t="shared" si="25"/>
        <v>2.3564458873686651</v>
      </c>
      <c r="AB31" s="188">
        <f t="shared" si="10"/>
        <v>173.35958005249344</v>
      </c>
      <c r="AC31" s="189"/>
      <c r="AD31" s="40">
        <v>812</v>
      </c>
      <c r="AE31" s="150">
        <v>992</v>
      </c>
      <c r="AF31" s="150">
        <v>1423</v>
      </c>
      <c r="AG31" s="38">
        <f t="shared" si="26"/>
        <v>69.711876317638783</v>
      </c>
      <c r="AH31" s="38">
        <f t="shared" si="27"/>
        <v>2.2855766141985221</v>
      </c>
      <c r="AI31" s="188">
        <f t="shared" si="13"/>
        <v>175.2463054187192</v>
      </c>
      <c r="AJ31" s="189"/>
      <c r="AK31" s="179">
        <f t="shared" si="14"/>
        <v>812</v>
      </c>
      <c r="AL31" s="180" t="s">
        <v>42</v>
      </c>
      <c r="AM31" s="179">
        <f>'Prison Popn by Gender and State'!M32</f>
        <v>1413</v>
      </c>
      <c r="AN31" s="181" t="s">
        <v>42</v>
      </c>
      <c r="AO31" s="182">
        <f t="shared" si="15"/>
        <v>2.1727430689034799</v>
      </c>
      <c r="AP31" s="183">
        <f t="shared" si="16"/>
        <v>174.01477832512316</v>
      </c>
      <c r="AQ31" s="189"/>
      <c r="AR31" s="190">
        <v>812</v>
      </c>
      <c r="AS31" s="176" t="s">
        <v>42</v>
      </c>
      <c r="AT31" s="177">
        <f>'Prison Popn by Gender and State'!P32</f>
        <v>1690</v>
      </c>
      <c r="AU31" s="176" t="s">
        <v>42</v>
      </c>
      <c r="AV31" s="178">
        <f t="shared" si="17"/>
        <v>2.4604722942084267</v>
      </c>
      <c r="AW31" s="199">
        <f t="shared" si="18"/>
        <v>208.12807881773398</v>
      </c>
      <c r="AX31" s="47"/>
    </row>
    <row r="32" spans="1:50" x14ac:dyDescent="0.25">
      <c r="A32" s="35" t="s">
        <v>29</v>
      </c>
      <c r="B32" s="36">
        <v>1450</v>
      </c>
      <c r="C32" s="37">
        <v>876</v>
      </c>
      <c r="D32" s="37">
        <v>1393</v>
      </c>
      <c r="E32" s="38">
        <f t="shared" si="0"/>
        <v>62.88585786073223</v>
      </c>
      <c r="F32" s="38">
        <f t="shared" si="1"/>
        <v>2.8152220044057317</v>
      </c>
      <c r="G32" s="188">
        <f t="shared" si="2"/>
        <v>96.068965517241381</v>
      </c>
      <c r="H32" s="189"/>
      <c r="I32" s="40">
        <v>1450</v>
      </c>
      <c r="J32" s="156">
        <v>489</v>
      </c>
      <c r="K32" s="156">
        <v>994</v>
      </c>
      <c r="L32" s="39">
        <f t="shared" si="19"/>
        <v>49.195171026156942</v>
      </c>
      <c r="M32" s="39">
        <f t="shared" si="20"/>
        <v>1.9065520945220193</v>
      </c>
      <c r="N32" s="188">
        <f t="shared" si="21"/>
        <v>68.551724137931032</v>
      </c>
      <c r="O32" s="189"/>
      <c r="P32" s="40">
        <v>1450</v>
      </c>
      <c r="Q32" s="150">
        <v>621</v>
      </c>
      <c r="R32" s="150">
        <v>1092</v>
      </c>
      <c r="S32" s="38">
        <f t="shared" si="22"/>
        <v>56.868131868131869</v>
      </c>
      <c r="T32" s="38">
        <f t="shared" si="23"/>
        <v>1.9792289706921862</v>
      </c>
      <c r="U32" s="188">
        <f t="shared" si="7"/>
        <v>75.310344827586206</v>
      </c>
      <c r="V32" s="189"/>
      <c r="W32" s="40">
        <v>1450</v>
      </c>
      <c r="X32" s="156">
        <v>736</v>
      </c>
      <c r="Y32" s="156">
        <v>1325</v>
      </c>
      <c r="Z32" s="39">
        <f t="shared" si="24"/>
        <v>55.547169811320749</v>
      </c>
      <c r="AA32" s="39">
        <f t="shared" si="25"/>
        <v>2.3635812269216361</v>
      </c>
      <c r="AB32" s="188">
        <f t="shared" si="10"/>
        <v>91.379310344827587</v>
      </c>
      <c r="AC32" s="189"/>
      <c r="AD32" s="40">
        <v>1450</v>
      </c>
      <c r="AE32" s="150">
        <v>677</v>
      </c>
      <c r="AF32" s="150">
        <v>1236</v>
      </c>
      <c r="AG32" s="38">
        <f t="shared" si="26"/>
        <v>54.773462783171524</v>
      </c>
      <c r="AH32" s="38">
        <f t="shared" si="27"/>
        <v>1.9852232573080628</v>
      </c>
      <c r="AI32" s="188">
        <f t="shared" si="13"/>
        <v>85.241379310344826</v>
      </c>
      <c r="AJ32" s="189"/>
      <c r="AK32" s="179">
        <f t="shared" si="14"/>
        <v>1450</v>
      </c>
      <c r="AL32" s="180" t="s">
        <v>42</v>
      </c>
      <c r="AM32" s="179">
        <f>'Prison Popn by Gender and State'!M33</f>
        <v>1436</v>
      </c>
      <c r="AN32" s="181" t="s">
        <v>42</v>
      </c>
      <c r="AO32" s="182">
        <f t="shared" si="15"/>
        <v>2.2081097289068627</v>
      </c>
      <c r="AP32" s="183">
        <f t="shared" si="16"/>
        <v>99.034482758620683</v>
      </c>
      <c r="AQ32" s="189"/>
      <c r="AR32" s="190">
        <v>1450</v>
      </c>
      <c r="AS32" s="176" t="s">
        <v>42</v>
      </c>
      <c r="AT32" s="177">
        <f>'Prison Popn by Gender and State'!P33</f>
        <v>1336</v>
      </c>
      <c r="AU32" s="176" t="s">
        <v>42</v>
      </c>
      <c r="AV32" s="178">
        <f t="shared" si="17"/>
        <v>1.9450834231138807</v>
      </c>
      <c r="AW32" s="199">
        <f t="shared" si="18"/>
        <v>92.137931034482762</v>
      </c>
      <c r="AX32" s="47"/>
    </row>
    <row r="33" spans="1:50" x14ac:dyDescent="0.25">
      <c r="A33" s="35" t="s">
        <v>30</v>
      </c>
      <c r="B33" s="36">
        <v>764</v>
      </c>
      <c r="C33" s="37">
        <v>1625</v>
      </c>
      <c r="D33" s="37">
        <v>1967</v>
      </c>
      <c r="E33" s="38">
        <f t="shared" si="0"/>
        <v>82.613116420945602</v>
      </c>
      <c r="F33" s="38">
        <f t="shared" si="1"/>
        <v>3.975263232351812</v>
      </c>
      <c r="G33" s="188">
        <f t="shared" si="2"/>
        <v>257.4607329842932</v>
      </c>
      <c r="H33" s="189"/>
      <c r="I33" s="40">
        <v>764</v>
      </c>
      <c r="J33" s="156">
        <v>1782</v>
      </c>
      <c r="K33" s="156">
        <v>2192</v>
      </c>
      <c r="L33" s="39">
        <f t="shared" si="19"/>
        <v>81.295620437956202</v>
      </c>
      <c r="M33" s="39">
        <f t="shared" si="20"/>
        <v>4.2043885223262238</v>
      </c>
      <c r="N33" s="188">
        <f t="shared" si="21"/>
        <v>286.91099476439791</v>
      </c>
      <c r="O33" s="189"/>
      <c r="P33" s="40">
        <v>764</v>
      </c>
      <c r="Q33" s="150">
        <v>1809</v>
      </c>
      <c r="R33" s="150">
        <v>2305</v>
      </c>
      <c r="S33" s="38">
        <f t="shared" si="22"/>
        <v>78.481561822125812</v>
      </c>
      <c r="T33" s="38">
        <f t="shared" si="23"/>
        <v>4.1777681112138181</v>
      </c>
      <c r="U33" s="188">
        <f t="shared" si="7"/>
        <v>301.70157068062827</v>
      </c>
      <c r="V33" s="189"/>
      <c r="W33" s="40">
        <v>1484</v>
      </c>
      <c r="X33" s="156">
        <v>1685</v>
      </c>
      <c r="Y33" s="156">
        <v>2586</v>
      </c>
      <c r="Z33" s="39">
        <f t="shared" si="24"/>
        <v>65.1585460170147</v>
      </c>
      <c r="AA33" s="39">
        <f t="shared" si="25"/>
        <v>4.6129970209957367</v>
      </c>
      <c r="AB33" s="188">
        <f t="shared" si="10"/>
        <v>174.25876010781673</v>
      </c>
      <c r="AC33" s="189"/>
      <c r="AD33" s="40">
        <v>1514</v>
      </c>
      <c r="AE33" s="150">
        <v>2120</v>
      </c>
      <c r="AF33" s="150">
        <v>2637</v>
      </c>
      <c r="AG33" s="38">
        <f t="shared" si="26"/>
        <v>80.394387561623063</v>
      </c>
      <c r="AH33" s="38">
        <f t="shared" si="27"/>
        <v>4.2354641824606487</v>
      </c>
      <c r="AI33" s="188">
        <f t="shared" si="13"/>
        <v>174.17437252311757</v>
      </c>
      <c r="AJ33" s="189"/>
      <c r="AK33" s="179">
        <f t="shared" si="14"/>
        <v>1514</v>
      </c>
      <c r="AL33" s="180" t="s">
        <v>42</v>
      </c>
      <c r="AM33" s="179">
        <f>'Prison Popn by Gender and State'!M34</f>
        <v>3036</v>
      </c>
      <c r="AN33" s="181" t="s">
        <v>42</v>
      </c>
      <c r="AO33" s="182">
        <f t="shared" si="15"/>
        <v>4.6683991204465425</v>
      </c>
      <c r="AP33" s="183">
        <f t="shared" si="16"/>
        <v>200.52840158520476</v>
      </c>
      <c r="AQ33" s="189"/>
      <c r="AR33" s="190">
        <v>1916</v>
      </c>
      <c r="AS33" s="176" t="s">
        <v>42</v>
      </c>
      <c r="AT33" s="177">
        <f>'Prison Popn by Gender and State'!P34</f>
        <v>2965</v>
      </c>
      <c r="AU33" s="176" t="s">
        <v>42</v>
      </c>
      <c r="AV33" s="178">
        <f t="shared" si="17"/>
        <v>4.316745770608275</v>
      </c>
      <c r="AW33" s="199">
        <f t="shared" si="18"/>
        <v>154.74947807933194</v>
      </c>
      <c r="AX33" s="47"/>
    </row>
    <row r="34" spans="1:50" x14ac:dyDescent="0.25">
      <c r="A34" s="35" t="s">
        <v>31</v>
      </c>
      <c r="B34" s="36">
        <v>726</v>
      </c>
      <c r="C34" s="37">
        <v>753</v>
      </c>
      <c r="D34" s="37">
        <v>907</v>
      </c>
      <c r="E34" s="38">
        <f t="shared" si="0"/>
        <v>83.020948180815878</v>
      </c>
      <c r="F34" s="38">
        <f t="shared" si="1"/>
        <v>1.8330268183747296</v>
      </c>
      <c r="G34" s="188">
        <f t="shared" si="2"/>
        <v>124.93112947658402</v>
      </c>
      <c r="H34" s="189"/>
      <c r="I34" s="40">
        <v>726</v>
      </c>
      <c r="J34" s="156">
        <v>838</v>
      </c>
      <c r="K34" s="156">
        <v>1016</v>
      </c>
      <c r="L34" s="39">
        <f t="shared" si="19"/>
        <v>82.480314960629926</v>
      </c>
      <c r="M34" s="39">
        <f t="shared" si="20"/>
        <v>1.9487494245818626</v>
      </c>
      <c r="N34" s="188">
        <f t="shared" si="21"/>
        <v>139.9449035812672</v>
      </c>
      <c r="O34" s="189"/>
      <c r="P34" s="40">
        <v>726</v>
      </c>
      <c r="Q34" s="150">
        <v>711</v>
      </c>
      <c r="R34" s="150">
        <v>930</v>
      </c>
      <c r="S34" s="38">
        <f t="shared" si="22"/>
        <v>76.451612903225808</v>
      </c>
      <c r="T34" s="38">
        <f t="shared" si="23"/>
        <v>1.6856070904246643</v>
      </c>
      <c r="U34" s="188">
        <f t="shared" si="7"/>
        <v>128.099173553719</v>
      </c>
      <c r="V34" s="189"/>
      <c r="W34" s="40">
        <v>726</v>
      </c>
      <c r="X34" s="156">
        <v>824</v>
      </c>
      <c r="Y34" s="156">
        <v>1040</v>
      </c>
      <c r="Z34" s="39">
        <f t="shared" si="24"/>
        <v>79.230769230769226</v>
      </c>
      <c r="AA34" s="39">
        <f t="shared" si="25"/>
        <v>1.855188283772454</v>
      </c>
      <c r="AB34" s="188">
        <f t="shared" si="10"/>
        <v>143.25068870523415</v>
      </c>
      <c r="AC34" s="189"/>
      <c r="AD34" s="40">
        <v>726</v>
      </c>
      <c r="AE34" s="150">
        <v>929</v>
      </c>
      <c r="AF34" s="150">
        <v>1216</v>
      </c>
      <c r="AG34" s="38">
        <f t="shared" si="26"/>
        <v>76.398026315789465</v>
      </c>
      <c r="AH34" s="38">
        <f t="shared" si="27"/>
        <v>1.953099903629939</v>
      </c>
      <c r="AI34" s="188">
        <f t="shared" si="13"/>
        <v>167.4931129476584</v>
      </c>
      <c r="AJ34" s="189"/>
      <c r="AK34" s="179">
        <f t="shared" si="14"/>
        <v>726</v>
      </c>
      <c r="AL34" s="180" t="s">
        <v>42</v>
      </c>
      <c r="AM34" s="179">
        <f>'Prison Popn by Gender and State'!M35</f>
        <v>1050</v>
      </c>
      <c r="AN34" s="181" t="s">
        <v>42</v>
      </c>
      <c r="AO34" s="182">
        <f t="shared" si="15"/>
        <v>1.6145649131979147</v>
      </c>
      <c r="AP34" s="183">
        <f t="shared" si="16"/>
        <v>144.62809917355372</v>
      </c>
      <c r="AQ34" s="189"/>
      <c r="AR34" s="190">
        <v>726</v>
      </c>
      <c r="AS34" s="176" t="s">
        <v>42</v>
      </c>
      <c r="AT34" s="177">
        <f>'Prison Popn by Gender and State'!P35</f>
        <v>1284</v>
      </c>
      <c r="AU34" s="176" t="s">
        <v>42</v>
      </c>
      <c r="AV34" s="178">
        <f t="shared" si="17"/>
        <v>1.8693765832920828</v>
      </c>
      <c r="AW34" s="199">
        <f t="shared" si="18"/>
        <v>176.85950413223142</v>
      </c>
      <c r="AX34" s="47"/>
    </row>
    <row r="35" spans="1:50" x14ac:dyDescent="0.25">
      <c r="A35" s="35" t="s">
        <v>32</v>
      </c>
      <c r="B35" s="36">
        <v>906</v>
      </c>
      <c r="C35" s="37">
        <v>481</v>
      </c>
      <c r="D35" s="37">
        <v>616</v>
      </c>
      <c r="E35" s="38">
        <f t="shared" si="0"/>
        <v>78.084415584415595</v>
      </c>
      <c r="F35" s="38">
        <f t="shared" si="1"/>
        <v>1.2449222934055495</v>
      </c>
      <c r="G35" s="188">
        <f t="shared" si="2"/>
        <v>67.991169977924955</v>
      </c>
      <c r="H35" s="189"/>
      <c r="I35" s="40">
        <v>906</v>
      </c>
      <c r="J35" s="156">
        <v>506</v>
      </c>
      <c r="K35" s="156">
        <v>656</v>
      </c>
      <c r="L35" s="39">
        <f t="shared" si="19"/>
        <v>77.134146341463421</v>
      </c>
      <c r="M35" s="39">
        <f t="shared" si="20"/>
        <v>1.258247659966242</v>
      </c>
      <c r="N35" s="188">
        <f t="shared" si="21"/>
        <v>72.406181015452546</v>
      </c>
      <c r="O35" s="189"/>
      <c r="P35" s="40">
        <v>906</v>
      </c>
      <c r="Q35" s="150">
        <v>568</v>
      </c>
      <c r="R35" s="150">
        <v>735</v>
      </c>
      <c r="S35" s="38">
        <f t="shared" si="22"/>
        <v>77.278911564625858</v>
      </c>
      <c r="T35" s="38">
        <f t="shared" si="23"/>
        <v>1.3321733456582026</v>
      </c>
      <c r="U35" s="188">
        <f t="shared" si="7"/>
        <v>81.125827814569533</v>
      </c>
      <c r="V35" s="189"/>
      <c r="W35" s="40">
        <v>906</v>
      </c>
      <c r="X35" s="156">
        <v>532</v>
      </c>
      <c r="Y35" s="156">
        <v>710</v>
      </c>
      <c r="Z35" s="39">
        <f t="shared" si="24"/>
        <v>74.929577464788736</v>
      </c>
      <c r="AA35" s="39">
        <f t="shared" si="25"/>
        <v>1.2665227706523485</v>
      </c>
      <c r="AB35" s="188">
        <f t="shared" si="10"/>
        <v>78.366445916114785</v>
      </c>
      <c r="AC35" s="189"/>
      <c r="AD35" s="40">
        <v>906</v>
      </c>
      <c r="AE35" s="150">
        <v>625</v>
      </c>
      <c r="AF35" s="150">
        <v>746</v>
      </c>
      <c r="AG35" s="38">
        <f t="shared" si="26"/>
        <v>83.780160857908854</v>
      </c>
      <c r="AH35" s="38">
        <f t="shared" si="27"/>
        <v>1.1982010921940252</v>
      </c>
      <c r="AI35" s="188">
        <f t="shared" si="13"/>
        <v>82.33995584988962</v>
      </c>
      <c r="AJ35" s="189"/>
      <c r="AK35" s="179">
        <f t="shared" si="14"/>
        <v>906</v>
      </c>
      <c r="AL35" s="180" t="s">
        <v>42</v>
      </c>
      <c r="AM35" s="179">
        <f>'Prison Popn by Gender and State'!M36</f>
        <v>651</v>
      </c>
      <c r="AN35" s="181" t="s">
        <v>42</v>
      </c>
      <c r="AO35" s="182">
        <f t="shared" si="15"/>
        <v>1.0010302461827072</v>
      </c>
      <c r="AP35" s="183">
        <f t="shared" si="16"/>
        <v>71.854304635761594</v>
      </c>
      <c r="AQ35" s="189"/>
      <c r="AR35" s="190">
        <v>906</v>
      </c>
      <c r="AS35" s="176" t="s">
        <v>42</v>
      </c>
      <c r="AT35" s="177">
        <f>'Prison Popn by Gender and State'!P36</f>
        <v>861</v>
      </c>
      <c r="AU35" s="176" t="s">
        <v>42</v>
      </c>
      <c r="AV35" s="178">
        <f t="shared" si="17"/>
        <v>1.2535305593570742</v>
      </c>
      <c r="AW35" s="199">
        <f t="shared" si="18"/>
        <v>95.033112582781456</v>
      </c>
      <c r="AX35" s="47"/>
    </row>
    <row r="36" spans="1:50" x14ac:dyDescent="0.25">
      <c r="A36" s="35" t="s">
        <v>33</v>
      </c>
      <c r="B36" s="36">
        <v>596</v>
      </c>
      <c r="C36" s="37">
        <v>749</v>
      </c>
      <c r="D36" s="37">
        <v>908</v>
      </c>
      <c r="E36" s="38">
        <f t="shared" si="0"/>
        <v>82.488986784140977</v>
      </c>
      <c r="F36" s="38">
        <f t="shared" si="1"/>
        <v>1.8350477961237646</v>
      </c>
      <c r="G36" s="188">
        <f t="shared" si="2"/>
        <v>152.34899328859061</v>
      </c>
      <c r="H36" s="189"/>
      <c r="I36" s="40">
        <v>596</v>
      </c>
      <c r="J36" s="156">
        <v>999</v>
      </c>
      <c r="K36" s="156">
        <v>1209</v>
      </c>
      <c r="L36" s="39">
        <f t="shared" si="19"/>
        <v>82.630272952853602</v>
      </c>
      <c r="M36" s="39">
        <f t="shared" si="20"/>
        <v>2.3189350928341264</v>
      </c>
      <c r="N36" s="188">
        <f t="shared" si="21"/>
        <v>202.85234899328862</v>
      </c>
      <c r="O36" s="189"/>
      <c r="P36" s="40">
        <v>596</v>
      </c>
      <c r="Q36" s="150">
        <v>1136</v>
      </c>
      <c r="R36" s="150">
        <v>1365</v>
      </c>
      <c r="S36" s="38">
        <f t="shared" si="22"/>
        <v>83.223443223443226</v>
      </c>
      <c r="T36" s="38">
        <f t="shared" si="23"/>
        <v>2.4740362133652329</v>
      </c>
      <c r="U36" s="188">
        <f t="shared" si="7"/>
        <v>229.0268456375839</v>
      </c>
      <c r="V36" s="189"/>
      <c r="W36" s="40">
        <v>596</v>
      </c>
      <c r="X36" s="156">
        <v>1123</v>
      </c>
      <c r="Y36" s="156">
        <v>1368</v>
      </c>
      <c r="Z36" s="39">
        <f t="shared" si="24"/>
        <v>82.090643274853804</v>
      </c>
      <c r="AA36" s="39">
        <f t="shared" si="25"/>
        <v>2.4402861271160741</v>
      </c>
      <c r="AB36" s="188">
        <f t="shared" si="10"/>
        <v>229.53020134228188</v>
      </c>
      <c r="AC36" s="189"/>
      <c r="AD36" s="40">
        <v>596</v>
      </c>
      <c r="AE36" s="150">
        <v>1092</v>
      </c>
      <c r="AF36" s="150">
        <v>1263</v>
      </c>
      <c r="AG36" s="38">
        <f t="shared" si="26"/>
        <v>86.460807600950119</v>
      </c>
      <c r="AH36" s="38">
        <f t="shared" si="27"/>
        <v>2.0285897847735304</v>
      </c>
      <c r="AI36" s="188">
        <f t="shared" si="13"/>
        <v>211.91275167785233</v>
      </c>
      <c r="AJ36" s="189"/>
      <c r="AK36" s="179">
        <f t="shared" si="14"/>
        <v>596</v>
      </c>
      <c r="AL36" s="180" t="s">
        <v>42</v>
      </c>
      <c r="AM36" s="179">
        <f>'Prison Popn by Gender and State'!M37</f>
        <v>1485</v>
      </c>
      <c r="AN36" s="181" t="s">
        <v>42</v>
      </c>
      <c r="AO36" s="182">
        <f t="shared" si="15"/>
        <v>2.2834560915227655</v>
      </c>
      <c r="AP36" s="183">
        <f t="shared" si="16"/>
        <v>249.16107382550337</v>
      </c>
      <c r="AQ36" s="189"/>
      <c r="AR36" s="190">
        <v>596</v>
      </c>
      <c r="AS36" s="176" t="s">
        <v>42</v>
      </c>
      <c r="AT36" s="177">
        <f>'Prison Popn by Gender and State'!P37</f>
        <v>1476</v>
      </c>
      <c r="AU36" s="176" t="s">
        <v>42</v>
      </c>
      <c r="AV36" s="178">
        <f t="shared" si="17"/>
        <v>2.1489095303264127</v>
      </c>
      <c r="AW36" s="199">
        <f t="shared" si="18"/>
        <v>247.65100671140939</v>
      </c>
      <c r="AX36" s="47"/>
    </row>
    <row r="37" spans="1:50" x14ac:dyDescent="0.25">
      <c r="A37" s="35" t="s">
        <v>34</v>
      </c>
      <c r="B37" s="36">
        <v>1926</v>
      </c>
      <c r="C37" s="37">
        <v>398</v>
      </c>
      <c r="D37" s="37">
        <v>898</v>
      </c>
      <c r="E37" s="38">
        <f t="shared" si="0"/>
        <v>44.320712694877507</v>
      </c>
      <c r="F37" s="38">
        <f t="shared" si="1"/>
        <v>1.8148380186334148</v>
      </c>
      <c r="G37" s="188">
        <f t="shared" si="2"/>
        <v>46.625129802699895</v>
      </c>
      <c r="H37" s="189"/>
      <c r="I37" s="40">
        <v>1926</v>
      </c>
      <c r="J37" s="156">
        <v>406</v>
      </c>
      <c r="K37" s="156">
        <v>1013</v>
      </c>
      <c r="L37" s="39">
        <f t="shared" si="19"/>
        <v>40.078973346495559</v>
      </c>
      <c r="M37" s="39">
        <f t="shared" si="20"/>
        <v>1.9429952432100661</v>
      </c>
      <c r="N37" s="188">
        <f t="shared" si="21"/>
        <v>52.59605399792315</v>
      </c>
      <c r="O37" s="189"/>
      <c r="P37" s="40">
        <v>1926</v>
      </c>
      <c r="Q37" s="150">
        <v>401</v>
      </c>
      <c r="R37" s="150">
        <v>1055</v>
      </c>
      <c r="S37" s="38">
        <f t="shared" si="22"/>
        <v>38.009478672985779</v>
      </c>
      <c r="T37" s="38">
        <f t="shared" si="23"/>
        <v>1.9121671832236782</v>
      </c>
      <c r="U37" s="188">
        <f t="shared" si="7"/>
        <v>54.776739356178602</v>
      </c>
      <c r="V37" s="189"/>
      <c r="W37" s="40">
        <v>1926</v>
      </c>
      <c r="X37" s="156">
        <v>431</v>
      </c>
      <c r="Y37" s="156">
        <v>1087</v>
      </c>
      <c r="Z37" s="39">
        <f t="shared" si="24"/>
        <v>39.650413983440664</v>
      </c>
      <c r="AA37" s="39">
        <f t="shared" si="25"/>
        <v>1.9390285235198632</v>
      </c>
      <c r="AB37" s="188">
        <f t="shared" si="10"/>
        <v>56.438213914849435</v>
      </c>
      <c r="AC37" s="189"/>
      <c r="AD37" s="40">
        <v>1926</v>
      </c>
      <c r="AE37" s="150">
        <v>486</v>
      </c>
      <c r="AF37" s="150">
        <v>1128</v>
      </c>
      <c r="AG37" s="38">
        <f t="shared" si="26"/>
        <v>43.085106382978722</v>
      </c>
      <c r="AH37" s="38">
        <f t="shared" si="27"/>
        <v>1.8117571474461933</v>
      </c>
      <c r="AI37" s="188">
        <f t="shared" si="13"/>
        <v>58.566978193146412</v>
      </c>
      <c r="AJ37" s="189"/>
      <c r="AK37" s="179">
        <f t="shared" si="14"/>
        <v>1926</v>
      </c>
      <c r="AL37" s="180" t="s">
        <v>42</v>
      </c>
      <c r="AM37" s="179">
        <f>'Prison Popn by Gender and State'!M38</f>
        <v>1197</v>
      </c>
      <c r="AN37" s="181" t="s">
        <v>42</v>
      </c>
      <c r="AO37" s="182">
        <f t="shared" si="15"/>
        <v>1.8406040010456231</v>
      </c>
      <c r="AP37" s="183">
        <f t="shared" si="16"/>
        <v>62.149532710280376</v>
      </c>
      <c r="AQ37" s="189"/>
      <c r="AR37" s="190">
        <v>1926</v>
      </c>
      <c r="AS37" s="176" t="s">
        <v>42</v>
      </c>
      <c r="AT37" s="177">
        <f>'Prison Popn by Gender and State'!P38</f>
        <v>1499</v>
      </c>
      <c r="AU37" s="176" t="s">
        <v>42</v>
      </c>
      <c r="AV37" s="178">
        <f t="shared" si="17"/>
        <v>2.1823952479399003</v>
      </c>
      <c r="AW37" s="199">
        <f t="shared" si="18"/>
        <v>77.829698857736247</v>
      </c>
      <c r="AX37" s="47"/>
    </row>
    <row r="38" spans="1:50" x14ac:dyDescent="0.25">
      <c r="A38" s="35" t="s">
        <v>35</v>
      </c>
      <c r="B38" s="36">
        <v>1354</v>
      </c>
      <c r="C38" s="37">
        <v>2881</v>
      </c>
      <c r="D38" s="37">
        <v>3362</v>
      </c>
      <c r="E38" s="38">
        <f t="shared" si="0"/>
        <v>85.693039857227831</v>
      </c>
      <c r="F38" s="38">
        <f t="shared" si="1"/>
        <v>6.7945271922556127</v>
      </c>
      <c r="G38" s="188">
        <f t="shared" si="2"/>
        <v>248.30132939438698</v>
      </c>
      <c r="H38" s="189"/>
      <c r="I38" s="40">
        <v>1354</v>
      </c>
      <c r="J38" s="156">
        <v>3123</v>
      </c>
      <c r="K38" s="156">
        <v>3600</v>
      </c>
      <c r="L38" s="39">
        <f t="shared" si="19"/>
        <v>86.75</v>
      </c>
      <c r="M38" s="39">
        <f t="shared" si="20"/>
        <v>6.9050176461562067</v>
      </c>
      <c r="N38" s="188">
        <f t="shared" si="21"/>
        <v>265.87887740029544</v>
      </c>
      <c r="O38" s="189"/>
      <c r="P38" s="40">
        <v>1354</v>
      </c>
      <c r="Q38" s="150">
        <v>2933</v>
      </c>
      <c r="R38" s="150">
        <v>3380</v>
      </c>
      <c r="S38" s="38">
        <f t="shared" si="22"/>
        <v>86.775147928994073</v>
      </c>
      <c r="T38" s="38">
        <f t="shared" si="23"/>
        <v>6.1261849092853389</v>
      </c>
      <c r="U38" s="188">
        <f t="shared" si="7"/>
        <v>249.6307237813885</v>
      </c>
      <c r="V38" s="189"/>
      <c r="W38" s="40">
        <v>1354</v>
      </c>
      <c r="X38" s="156">
        <v>3031</v>
      </c>
      <c r="Y38" s="156">
        <v>3480</v>
      </c>
      <c r="Z38" s="39">
        <f t="shared" si="24"/>
        <v>87.097701149425291</v>
      </c>
      <c r="AA38" s="39">
        <f t="shared" si="25"/>
        <v>6.2077454110847503</v>
      </c>
      <c r="AB38" s="188">
        <f t="shared" si="10"/>
        <v>257.0162481536189</v>
      </c>
      <c r="AC38" s="189"/>
      <c r="AD38" s="40">
        <v>1354</v>
      </c>
      <c r="AE38" s="150">
        <v>3625</v>
      </c>
      <c r="AF38" s="150">
        <v>4054</v>
      </c>
      <c r="AG38" s="38">
        <f t="shared" si="26"/>
        <v>89.41785890478539</v>
      </c>
      <c r="AH38" s="38">
        <f t="shared" si="27"/>
        <v>6.5114037905557334</v>
      </c>
      <c r="AI38" s="188">
        <f t="shared" si="13"/>
        <v>299.40915805022155</v>
      </c>
      <c r="AJ38" s="189"/>
      <c r="AK38" s="179">
        <f t="shared" si="14"/>
        <v>1354</v>
      </c>
      <c r="AL38" s="180" t="s">
        <v>42</v>
      </c>
      <c r="AM38" s="179">
        <f>'Prison Popn by Gender and State'!M39</f>
        <v>4905</v>
      </c>
      <c r="AN38" s="181" t="s">
        <v>42</v>
      </c>
      <c r="AO38" s="182">
        <f t="shared" si="15"/>
        <v>7.542324665938831</v>
      </c>
      <c r="AP38" s="183">
        <f t="shared" si="16"/>
        <v>362.25997045790251</v>
      </c>
      <c r="AQ38" s="189"/>
      <c r="AR38" s="190">
        <v>1354</v>
      </c>
      <c r="AS38" s="176" t="s">
        <v>42</v>
      </c>
      <c r="AT38" s="177">
        <f>'Prison Popn by Gender and State'!P39</f>
        <v>4424</v>
      </c>
      <c r="AU38" s="176" t="s">
        <v>42</v>
      </c>
      <c r="AV38" s="178">
        <f t="shared" si="17"/>
        <v>6.4409049879160243</v>
      </c>
      <c r="AW38" s="199">
        <f t="shared" si="18"/>
        <v>326.73559822747416</v>
      </c>
      <c r="AX38" s="47"/>
    </row>
    <row r="39" spans="1:50" x14ac:dyDescent="0.25">
      <c r="A39" s="35" t="s">
        <v>36</v>
      </c>
      <c r="B39" s="36">
        <v>934</v>
      </c>
      <c r="C39" s="37">
        <v>601</v>
      </c>
      <c r="D39" s="37">
        <v>893</v>
      </c>
      <c r="E39" s="38">
        <f t="shared" si="0"/>
        <v>67.301231802911531</v>
      </c>
      <c r="F39" s="38">
        <f t="shared" si="1"/>
        <v>1.8047331298882399</v>
      </c>
      <c r="G39" s="188">
        <f t="shared" si="2"/>
        <v>95.610278372591011</v>
      </c>
      <c r="H39" s="189"/>
      <c r="I39" s="40">
        <v>934</v>
      </c>
      <c r="J39" s="156">
        <v>655</v>
      </c>
      <c r="K39" s="156">
        <v>976</v>
      </c>
      <c r="L39" s="39">
        <f t="shared" si="19"/>
        <v>67.110655737704917</v>
      </c>
      <c r="M39" s="39">
        <f t="shared" si="20"/>
        <v>1.8720270062912385</v>
      </c>
      <c r="N39" s="188">
        <f t="shared" si="21"/>
        <v>104.4967880085653</v>
      </c>
      <c r="O39" s="189"/>
      <c r="P39" s="40">
        <v>934</v>
      </c>
      <c r="Q39" s="150">
        <v>501</v>
      </c>
      <c r="R39" s="150">
        <v>985</v>
      </c>
      <c r="S39" s="38">
        <f t="shared" si="22"/>
        <v>50.862944162436548</v>
      </c>
      <c r="T39" s="38">
        <f t="shared" si="23"/>
        <v>1.7852935312562304</v>
      </c>
      <c r="U39" s="188">
        <f t="shared" si="7"/>
        <v>105.46038543897215</v>
      </c>
      <c r="V39" s="189"/>
      <c r="W39" s="40">
        <v>934</v>
      </c>
      <c r="X39" s="156">
        <v>554</v>
      </c>
      <c r="Y39" s="156">
        <v>961</v>
      </c>
      <c r="Z39" s="39">
        <f t="shared" si="24"/>
        <v>57.64828303850156</v>
      </c>
      <c r="AA39" s="39">
        <f t="shared" si="25"/>
        <v>1.7142653276012771</v>
      </c>
      <c r="AB39" s="188">
        <f t="shared" si="10"/>
        <v>102.89079229122055</v>
      </c>
      <c r="AC39" s="189"/>
      <c r="AD39" s="40">
        <v>934</v>
      </c>
      <c r="AE39" s="150">
        <v>647</v>
      </c>
      <c r="AF39" s="150">
        <v>1057</v>
      </c>
      <c r="AG39" s="38">
        <f t="shared" si="26"/>
        <v>61.21097445600757</v>
      </c>
      <c r="AH39" s="38">
        <f t="shared" si="27"/>
        <v>1.6977192418888534</v>
      </c>
      <c r="AI39" s="188">
        <f t="shared" si="13"/>
        <v>113.16916488222699</v>
      </c>
      <c r="AJ39" s="189"/>
      <c r="AK39" s="179">
        <f t="shared" si="14"/>
        <v>934</v>
      </c>
      <c r="AL39" s="180" t="s">
        <v>42</v>
      </c>
      <c r="AM39" s="179">
        <f>'Prison Popn by Gender and State'!M40</f>
        <v>976</v>
      </c>
      <c r="AN39" s="181" t="s">
        <v>42</v>
      </c>
      <c r="AO39" s="182">
        <f t="shared" si="15"/>
        <v>1.5007765288392048</v>
      </c>
      <c r="AP39" s="183">
        <f t="shared" si="16"/>
        <v>104.4967880085653</v>
      </c>
      <c r="AQ39" s="189"/>
      <c r="AR39" s="190">
        <v>934</v>
      </c>
      <c r="AS39" s="176" t="s">
        <v>42</v>
      </c>
      <c r="AT39" s="177">
        <f>'Prison Popn by Gender and State'!P40</f>
        <v>904</v>
      </c>
      <c r="AU39" s="176" t="s">
        <v>42</v>
      </c>
      <c r="AV39" s="178">
        <f t="shared" si="17"/>
        <v>1.3161342922866379</v>
      </c>
      <c r="AW39" s="199">
        <f t="shared" si="18"/>
        <v>96.788008565310491</v>
      </c>
      <c r="AX39" s="47"/>
    </row>
    <row r="40" spans="1:50" x14ac:dyDescent="0.25">
      <c r="A40" s="35" t="s">
        <v>37</v>
      </c>
      <c r="B40" s="36">
        <v>1650</v>
      </c>
      <c r="C40" s="37">
        <v>557</v>
      </c>
      <c r="D40" s="37">
        <v>1136</v>
      </c>
      <c r="E40" s="38">
        <f t="shared" si="0"/>
        <v>49.031690140845072</v>
      </c>
      <c r="F40" s="38">
        <f t="shared" si="1"/>
        <v>2.2958307229037409</v>
      </c>
      <c r="G40" s="188">
        <f t="shared" si="2"/>
        <v>68.848484848484844</v>
      </c>
      <c r="H40" s="189"/>
      <c r="I40" s="40">
        <v>1650</v>
      </c>
      <c r="J40" s="156">
        <v>690</v>
      </c>
      <c r="K40" s="156">
        <v>1313</v>
      </c>
      <c r="L40" s="39">
        <f t="shared" si="19"/>
        <v>52.551408987052554</v>
      </c>
      <c r="M40" s="39">
        <f t="shared" si="20"/>
        <v>2.5184133803897497</v>
      </c>
      <c r="N40" s="188">
        <f t="shared" si="21"/>
        <v>79.575757575757578</v>
      </c>
      <c r="O40" s="189"/>
      <c r="P40" s="40">
        <v>1650</v>
      </c>
      <c r="Q40" s="150">
        <v>619</v>
      </c>
      <c r="R40" s="150">
        <v>1243</v>
      </c>
      <c r="S40" s="38">
        <f t="shared" si="22"/>
        <v>49.798873692679003</v>
      </c>
      <c r="T40" s="38">
        <f t="shared" si="23"/>
        <v>2.2529135627933954</v>
      </c>
      <c r="U40" s="188">
        <f t="shared" si="7"/>
        <v>75.333333333333329</v>
      </c>
      <c r="V40" s="189"/>
      <c r="W40" s="40">
        <v>1650</v>
      </c>
      <c r="X40" s="156">
        <v>668</v>
      </c>
      <c r="Y40" s="156">
        <v>1249</v>
      </c>
      <c r="Z40" s="39">
        <f t="shared" si="24"/>
        <v>53.48278622898318</v>
      </c>
      <c r="AA40" s="39">
        <f t="shared" si="25"/>
        <v>2.2280097754151873</v>
      </c>
      <c r="AB40" s="188">
        <f t="shared" si="10"/>
        <v>75.696969696969703</v>
      </c>
      <c r="AC40" s="189"/>
      <c r="AD40" s="40">
        <v>1650</v>
      </c>
      <c r="AE40" s="150">
        <v>728</v>
      </c>
      <c r="AF40" s="150">
        <v>1180</v>
      </c>
      <c r="AG40" s="38">
        <f t="shared" si="26"/>
        <v>61.694915254237294</v>
      </c>
      <c r="AH40" s="38">
        <f t="shared" si="27"/>
        <v>1.8952778670093158</v>
      </c>
      <c r="AI40" s="188">
        <f t="shared" si="13"/>
        <v>71.515151515151516</v>
      </c>
      <c r="AJ40" s="189"/>
      <c r="AK40" s="179">
        <f t="shared" si="14"/>
        <v>1650</v>
      </c>
      <c r="AL40" s="180" t="s">
        <v>42</v>
      </c>
      <c r="AM40" s="179">
        <f>'Prison Popn by Gender and State'!M41</f>
        <v>1475</v>
      </c>
      <c r="AN40" s="181" t="s">
        <v>42</v>
      </c>
      <c r="AO40" s="182">
        <f t="shared" si="15"/>
        <v>2.2680792828256422</v>
      </c>
      <c r="AP40" s="183">
        <f t="shared" si="16"/>
        <v>89.393939393939391</v>
      </c>
      <c r="AQ40" s="189"/>
      <c r="AR40" s="190">
        <v>1650</v>
      </c>
      <c r="AS40" s="176" t="s">
        <v>42</v>
      </c>
      <c r="AT40" s="177">
        <f>'Prison Popn by Gender and State'!P41</f>
        <v>1207</v>
      </c>
      <c r="AU40" s="176" t="s">
        <v>42</v>
      </c>
      <c r="AV40" s="178">
        <f t="shared" si="17"/>
        <v>1.7572722243251899</v>
      </c>
      <c r="AW40" s="199">
        <f t="shared" si="18"/>
        <v>73.151515151515156</v>
      </c>
      <c r="AX40" s="47"/>
    </row>
    <row r="41" spans="1:50" x14ac:dyDescent="0.25">
      <c r="A41" s="35" t="s">
        <v>38</v>
      </c>
      <c r="B41" s="36">
        <v>1180</v>
      </c>
      <c r="C41" s="37">
        <v>258</v>
      </c>
      <c r="D41" s="37">
        <v>612</v>
      </c>
      <c r="E41" s="38">
        <f t="shared" si="0"/>
        <v>42.156862745098039</v>
      </c>
      <c r="F41" s="38">
        <f t="shared" si="1"/>
        <v>1.2368383824094098</v>
      </c>
      <c r="G41" s="188">
        <f t="shared" si="2"/>
        <v>51.864406779661024</v>
      </c>
      <c r="H41" s="189"/>
      <c r="I41" s="40">
        <v>1180</v>
      </c>
      <c r="J41" s="156">
        <v>218</v>
      </c>
      <c r="K41" s="156">
        <v>515</v>
      </c>
      <c r="L41" s="39">
        <f t="shared" si="19"/>
        <v>42.33009708737864</v>
      </c>
      <c r="M41" s="39">
        <f t="shared" si="20"/>
        <v>0.98780113549179061</v>
      </c>
      <c r="N41" s="188">
        <f t="shared" si="21"/>
        <v>43.644067796610173</v>
      </c>
      <c r="O41" s="189"/>
      <c r="P41" s="40">
        <v>1180</v>
      </c>
      <c r="Q41" s="150">
        <v>190</v>
      </c>
      <c r="R41" s="150">
        <v>479</v>
      </c>
      <c r="S41" s="38">
        <f t="shared" si="22"/>
        <v>39.665970772442591</v>
      </c>
      <c r="T41" s="38">
        <f t="shared" si="23"/>
        <v>0.86817827560582173</v>
      </c>
      <c r="U41" s="188">
        <f t="shared" si="7"/>
        <v>40.593220338983052</v>
      </c>
      <c r="V41" s="189"/>
      <c r="W41" s="40">
        <v>1180</v>
      </c>
      <c r="X41" s="156">
        <v>155</v>
      </c>
      <c r="Y41" s="156">
        <v>492</v>
      </c>
      <c r="Z41" s="39">
        <f t="shared" si="24"/>
        <v>31.50406504065041</v>
      </c>
      <c r="AA41" s="39">
        <f t="shared" si="25"/>
        <v>0.87764676501543015</v>
      </c>
      <c r="AB41" s="188">
        <f t="shared" si="10"/>
        <v>41.694915254237287</v>
      </c>
      <c r="AC41" s="189"/>
      <c r="AD41" s="40">
        <v>1180</v>
      </c>
      <c r="AE41" s="150">
        <v>163</v>
      </c>
      <c r="AF41" s="150">
        <v>562</v>
      </c>
      <c r="AG41" s="38">
        <f t="shared" si="26"/>
        <v>29.003558718861211</v>
      </c>
      <c r="AH41" s="38">
        <f t="shared" si="27"/>
        <v>0.90266623835528437</v>
      </c>
      <c r="AI41" s="188">
        <f t="shared" si="13"/>
        <v>47.627118644067792</v>
      </c>
      <c r="AJ41" s="189"/>
      <c r="AK41" s="179">
        <f t="shared" si="14"/>
        <v>1180</v>
      </c>
      <c r="AL41" s="180" t="s">
        <v>42</v>
      </c>
      <c r="AM41" s="179">
        <f>'Prison Popn by Gender and State'!M42</f>
        <v>520</v>
      </c>
      <c r="AN41" s="181" t="s">
        <v>42</v>
      </c>
      <c r="AO41" s="182">
        <f t="shared" si="15"/>
        <v>0.79959405225039604</v>
      </c>
      <c r="AP41" s="183">
        <f t="shared" si="16"/>
        <v>44.067796610169488</v>
      </c>
      <c r="AQ41" s="189"/>
      <c r="AR41" s="190">
        <v>1180</v>
      </c>
      <c r="AS41" s="176" t="s">
        <v>42</v>
      </c>
      <c r="AT41" s="177">
        <f>'Prison Popn by Gender and State'!P42</f>
        <v>591</v>
      </c>
      <c r="AU41" s="176" t="s">
        <v>42</v>
      </c>
      <c r="AV41" s="178">
        <f t="shared" si="17"/>
        <v>0.8604373525900475</v>
      </c>
      <c r="AW41" s="199">
        <f t="shared" si="18"/>
        <v>50.084745762711869</v>
      </c>
      <c r="AX41" s="47"/>
    </row>
    <row r="42" spans="1:50" ht="15.75" thickBot="1" x14ac:dyDescent="0.3">
      <c r="A42" s="35" t="s">
        <v>39</v>
      </c>
      <c r="B42" s="36">
        <v>1178</v>
      </c>
      <c r="C42" s="37">
        <v>426</v>
      </c>
      <c r="D42" s="37">
        <v>604</v>
      </c>
      <c r="E42" s="38">
        <f t="shared" si="0"/>
        <v>70.52980132450331</v>
      </c>
      <c r="F42" s="38">
        <f t="shared" si="1"/>
        <v>1.2206705604171297</v>
      </c>
      <c r="G42" s="188">
        <f t="shared" si="2"/>
        <v>51.273344651952456</v>
      </c>
      <c r="H42" s="189"/>
      <c r="I42" s="40">
        <v>1178</v>
      </c>
      <c r="J42" s="156">
        <v>605</v>
      </c>
      <c r="K42" s="156">
        <v>786</v>
      </c>
      <c r="L42" s="39">
        <f t="shared" si="19"/>
        <v>76.972010178117046</v>
      </c>
      <c r="M42" s="39">
        <f t="shared" si="20"/>
        <v>1.5075955194107717</v>
      </c>
      <c r="N42" s="188">
        <f t="shared" si="21"/>
        <v>66.723259762308999</v>
      </c>
      <c r="O42" s="189"/>
      <c r="P42" s="40">
        <v>1178</v>
      </c>
      <c r="Q42" s="150">
        <v>835</v>
      </c>
      <c r="R42" s="150">
        <v>1032</v>
      </c>
      <c r="S42" s="38">
        <f t="shared" si="22"/>
        <v>80.910852713178301</v>
      </c>
      <c r="T42" s="38">
        <f t="shared" si="23"/>
        <v>1.8704801261486597</v>
      </c>
      <c r="U42" s="188">
        <f t="shared" si="7"/>
        <v>87.606112054329373</v>
      </c>
      <c r="V42" s="189"/>
      <c r="W42" s="40">
        <v>1178</v>
      </c>
      <c r="X42" s="156">
        <v>773</v>
      </c>
      <c r="Y42" s="156">
        <v>960</v>
      </c>
      <c r="Z42" s="39">
        <f t="shared" si="24"/>
        <v>80.520833333333329</v>
      </c>
      <c r="AA42" s="39">
        <f t="shared" si="25"/>
        <v>1.7124814927130343</v>
      </c>
      <c r="AB42" s="188">
        <f t="shared" si="10"/>
        <v>81.494057724957557</v>
      </c>
      <c r="AC42" s="189"/>
      <c r="AD42" s="40">
        <v>1178</v>
      </c>
      <c r="AE42" s="150">
        <v>928</v>
      </c>
      <c r="AF42" s="150">
        <v>1144</v>
      </c>
      <c r="AG42" s="38">
        <f t="shared" si="26"/>
        <v>81.11888111888112</v>
      </c>
      <c r="AH42" s="38">
        <f t="shared" si="27"/>
        <v>1.8374558303886925</v>
      </c>
      <c r="AI42" s="188">
        <f t="shared" si="13"/>
        <v>97.113752122241081</v>
      </c>
      <c r="AJ42" s="189"/>
      <c r="AK42" s="179">
        <f t="shared" si="14"/>
        <v>1178</v>
      </c>
      <c r="AL42" s="180" t="s">
        <v>42</v>
      </c>
      <c r="AM42" s="179">
        <f>'Prison Popn by Gender and State'!M43</f>
        <v>1111</v>
      </c>
      <c r="AN42" s="181" t="s">
        <v>42</v>
      </c>
      <c r="AO42" s="182">
        <f t="shared" si="15"/>
        <v>1.708363446250365</v>
      </c>
      <c r="AP42" s="183">
        <f t="shared" si="16"/>
        <v>94.31239388794566</v>
      </c>
      <c r="AQ42" s="189"/>
      <c r="AR42" s="190">
        <v>1178</v>
      </c>
      <c r="AS42" s="176" t="s">
        <v>42</v>
      </c>
      <c r="AT42" s="177">
        <f>'Prison Popn by Gender and State'!P43</f>
        <v>998</v>
      </c>
      <c r="AU42" s="176" t="s">
        <v>42</v>
      </c>
      <c r="AV42" s="178">
        <f t="shared" si="17"/>
        <v>1.4529889642721954</v>
      </c>
      <c r="AW42" s="199">
        <f t="shared" si="18"/>
        <v>84.719864176570454</v>
      </c>
      <c r="AX42" s="47"/>
    </row>
    <row r="43" spans="1:50" s="159" customFormat="1" ht="15.75" thickBot="1" x14ac:dyDescent="0.3">
      <c r="A43" s="193" t="s">
        <v>40</v>
      </c>
      <c r="B43" s="194">
        <v>47286</v>
      </c>
      <c r="C43" s="193">
        <f>SUM(C6:C42)</f>
        <v>35331</v>
      </c>
      <c r="D43" s="193">
        <f t="shared" ref="D43:AF43" si="28">SUM(D6:D42)</f>
        <v>49481</v>
      </c>
      <c r="E43" s="187">
        <f t="shared" si="0"/>
        <v>71.403164851154983</v>
      </c>
      <c r="F43" s="187">
        <f t="shared" si="1"/>
        <v>100</v>
      </c>
      <c r="G43" s="184">
        <f t="shared" si="2"/>
        <v>104.64196590957154</v>
      </c>
      <c r="H43" s="184"/>
      <c r="I43" s="195">
        <v>47286</v>
      </c>
      <c r="J43" s="194">
        <f t="shared" si="28"/>
        <v>36451</v>
      </c>
      <c r="K43" s="194">
        <f t="shared" si="28"/>
        <v>52136</v>
      </c>
      <c r="L43" s="187">
        <f t="shared" si="19"/>
        <v>69.915221727788861</v>
      </c>
      <c r="M43" s="187">
        <f t="shared" si="20"/>
        <v>100</v>
      </c>
      <c r="N43" s="184">
        <f t="shared" si="21"/>
        <v>110.25673560884827</v>
      </c>
      <c r="O43" s="184"/>
      <c r="P43" s="195">
        <v>47646</v>
      </c>
      <c r="Q43" s="194">
        <f t="shared" si="28"/>
        <v>38024</v>
      </c>
      <c r="R43" s="194">
        <f t="shared" si="28"/>
        <v>55173</v>
      </c>
      <c r="S43" s="187">
        <f t="shared" si="22"/>
        <v>68.917767748717679</v>
      </c>
      <c r="T43" s="187">
        <f t="shared" si="23"/>
        <v>100</v>
      </c>
      <c r="U43" s="184">
        <f t="shared" si="7"/>
        <v>115.7977584687067</v>
      </c>
      <c r="V43" s="184"/>
      <c r="W43" s="195">
        <v>49825</v>
      </c>
      <c r="X43" s="194">
        <f t="shared" si="28"/>
        <v>38888</v>
      </c>
      <c r="Y43" s="194">
        <f t="shared" si="28"/>
        <v>56059</v>
      </c>
      <c r="Z43" s="187">
        <f t="shared" si="24"/>
        <v>69.369771133983832</v>
      </c>
      <c r="AA43" s="187">
        <f t="shared" si="25"/>
        <v>100</v>
      </c>
      <c r="AB43" s="184">
        <f t="shared" si="10"/>
        <v>112.51179126944304</v>
      </c>
      <c r="AC43" s="184"/>
      <c r="AD43" s="195">
        <v>49965</v>
      </c>
      <c r="AE43" s="194">
        <f t="shared" si="28"/>
        <v>45158</v>
      </c>
      <c r="AF43" s="194">
        <f t="shared" si="28"/>
        <v>62260</v>
      </c>
      <c r="AG43" s="187">
        <f t="shared" si="26"/>
        <v>72.531320269836172</v>
      </c>
      <c r="AH43" s="187">
        <f t="shared" si="27"/>
        <v>100</v>
      </c>
      <c r="AI43" s="184">
        <f t="shared" si="13"/>
        <v>124.60722505754028</v>
      </c>
      <c r="AJ43" s="184"/>
      <c r="AK43" s="184">
        <f t="shared" si="14"/>
        <v>49965</v>
      </c>
      <c r="AL43" s="185" t="s">
        <v>42</v>
      </c>
      <c r="AM43" s="184">
        <f>'Prison Popn by Gender and State'!M44</f>
        <v>65033</v>
      </c>
      <c r="AN43" s="186" t="s">
        <v>42</v>
      </c>
      <c r="AO43" s="187">
        <f t="shared" si="15"/>
        <v>100</v>
      </c>
      <c r="AP43" s="185">
        <f t="shared" si="16"/>
        <v>130.15710997698389</v>
      </c>
      <c r="AQ43" s="184"/>
      <c r="AR43" s="195">
        <v>50803</v>
      </c>
      <c r="AS43" s="196" t="s">
        <v>42</v>
      </c>
      <c r="AT43" s="194">
        <f>'Prison Popn by Gender and State'!P44</f>
        <v>68686</v>
      </c>
      <c r="AU43" s="196" t="s">
        <v>42</v>
      </c>
      <c r="AV43" s="187">
        <f t="shared" si="17"/>
        <v>100</v>
      </c>
      <c r="AW43" s="185">
        <f t="shared" si="18"/>
        <v>135.20067712536661</v>
      </c>
      <c r="AX43" s="158"/>
    </row>
    <row r="46" spans="1:50" x14ac:dyDescent="0.25">
      <c r="AE46" s="151" t="s">
        <v>1</v>
      </c>
    </row>
    <row r="47" spans="1:50" x14ac:dyDescent="0.25">
      <c r="AS47" s="162" t="s">
        <v>1</v>
      </c>
    </row>
    <row r="48" spans="1:50" x14ac:dyDescent="0.25">
      <c r="AS48" s="162" t="s">
        <v>1</v>
      </c>
    </row>
    <row r="49" spans="32:32" x14ac:dyDescent="0.25">
      <c r="AF49" s="151" t="s">
        <v>0</v>
      </c>
    </row>
  </sheetData>
  <mergeCells count="15">
    <mergeCell ref="C4:C5"/>
    <mergeCell ref="J4:J5"/>
    <mergeCell ref="Q4:Q5"/>
    <mergeCell ref="X4:X5"/>
    <mergeCell ref="AS3:AV3"/>
    <mergeCell ref="AS4:AS5"/>
    <mergeCell ref="AE4:AE5"/>
    <mergeCell ref="AK3:AP3"/>
    <mergeCell ref="AL4:AL5"/>
    <mergeCell ref="C1:S1"/>
    <mergeCell ref="P3:T3"/>
    <mergeCell ref="W3:AA3"/>
    <mergeCell ref="AD3:AH3"/>
    <mergeCell ref="I3:M3"/>
    <mergeCell ref="B3:G3"/>
  </mergeCells>
  <pageMargins left="0.7" right="0.7" top="0.75" bottom="0.75" header="0.3" footer="0.3"/>
  <pageSetup paperSize="9" scale="7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2" sqref="A2"/>
    </sheetView>
  </sheetViews>
  <sheetFormatPr defaultRowHeight="15" x14ac:dyDescent="0.25"/>
  <cols>
    <col min="1" max="1" width="13.140625" customWidth="1"/>
    <col min="2" max="2" width="11.140625" customWidth="1"/>
    <col min="3" max="3" width="12.140625" customWidth="1"/>
    <col min="4" max="4" width="12" customWidth="1"/>
    <col min="5" max="5" width="10.5703125" style="79" bestFit="1" customWidth="1"/>
    <col min="6" max="6" width="9.140625" style="79"/>
  </cols>
  <sheetData>
    <row r="1" spans="1:6" x14ac:dyDescent="0.25">
      <c r="A1" s="108" t="s">
        <v>162</v>
      </c>
      <c r="B1" s="108"/>
      <c r="C1" s="108"/>
      <c r="D1" s="108"/>
    </row>
    <row r="2" spans="1:6" x14ac:dyDescent="0.25">
      <c r="A2" s="77" t="s">
        <v>101</v>
      </c>
      <c r="B2" s="77" t="s">
        <v>102</v>
      </c>
      <c r="C2" s="77" t="s">
        <v>103</v>
      </c>
      <c r="D2" s="77" t="s">
        <v>59</v>
      </c>
      <c r="E2" s="80"/>
      <c r="F2" s="81"/>
    </row>
    <row r="3" spans="1:6" x14ac:dyDescent="0.25">
      <c r="A3" s="78">
        <v>2012</v>
      </c>
      <c r="B3" s="75">
        <v>51161</v>
      </c>
      <c r="C3" s="75">
        <v>975</v>
      </c>
      <c r="D3" s="76">
        <f>SUM(B3:C3)</f>
        <v>52136</v>
      </c>
      <c r="E3" s="82"/>
      <c r="F3" s="83"/>
    </row>
    <row r="4" spans="1:6" x14ac:dyDescent="0.25">
      <c r="A4" s="78">
        <v>2013</v>
      </c>
      <c r="B4" s="75">
        <v>54151</v>
      </c>
      <c r="C4" s="75">
        <v>887</v>
      </c>
      <c r="D4" s="76">
        <f>SUM(B4:C4)</f>
        <v>55038</v>
      </c>
      <c r="E4" s="82"/>
      <c r="F4" s="83"/>
    </row>
    <row r="5" spans="1:6" x14ac:dyDescent="0.25">
      <c r="A5" s="78">
        <v>2014</v>
      </c>
      <c r="B5" s="75">
        <v>54933</v>
      </c>
      <c r="C5" s="75">
        <v>1103</v>
      </c>
      <c r="D5" s="76">
        <f>SUM(B5:C5)</f>
        <v>56036</v>
      </c>
      <c r="E5" s="82"/>
      <c r="F5" s="83"/>
    </row>
    <row r="6" spans="1:6" x14ac:dyDescent="0.25">
      <c r="A6" s="78">
        <v>2015</v>
      </c>
      <c r="B6" s="75">
        <v>63668</v>
      </c>
      <c r="C6" s="75">
        <v>1365</v>
      </c>
      <c r="D6" s="76">
        <f>SUM(B6:C6)</f>
        <v>65033</v>
      </c>
      <c r="E6" s="82"/>
      <c r="F6" s="83"/>
    </row>
    <row r="7" spans="1:6" x14ac:dyDescent="0.25">
      <c r="A7" s="78">
        <v>2016</v>
      </c>
      <c r="B7" s="75">
        <v>67329</v>
      </c>
      <c r="C7" s="75">
        <v>1357</v>
      </c>
      <c r="D7" s="76">
        <f>SUM(B7:C7)</f>
        <v>68686</v>
      </c>
      <c r="E7" s="82"/>
      <c r="F7" s="83"/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50"/>
  <sheetViews>
    <sheetView topLeftCell="A25" workbookViewId="0">
      <selection activeCell="A44" sqref="A44:XFD44"/>
    </sheetView>
  </sheetViews>
  <sheetFormatPr defaultRowHeight="15" x14ac:dyDescent="0.25"/>
  <cols>
    <col min="1" max="1" width="15.42578125" customWidth="1"/>
    <col min="3" max="3" width="10.5703125" bestFit="1" customWidth="1"/>
    <col min="4" max="4" width="9.140625" style="127"/>
    <col min="7" max="7" width="9.140625" style="127"/>
    <col min="10" max="10" width="9.140625" style="127"/>
    <col min="13" max="13" width="9.140625" style="127"/>
    <col min="16" max="16" width="12.5703125" style="145" bestFit="1" customWidth="1"/>
  </cols>
  <sheetData>
    <row r="4" spans="1:17" x14ac:dyDescent="0.25">
      <c r="A4" s="121" t="s">
        <v>159</v>
      </c>
      <c r="B4" s="122"/>
      <c r="C4" s="122"/>
      <c r="D4" s="123"/>
      <c r="E4" s="122"/>
      <c r="F4" s="122"/>
      <c r="G4" s="123"/>
      <c r="H4" s="122"/>
      <c r="I4" s="122"/>
      <c r="J4" s="123"/>
      <c r="K4" s="124"/>
      <c r="L4" s="125"/>
      <c r="M4" s="126"/>
    </row>
    <row r="5" spans="1:17" s="211" customFormat="1" x14ac:dyDescent="0.25">
      <c r="A5" s="210" t="s">
        <v>112</v>
      </c>
      <c r="B5" s="203">
        <v>2012</v>
      </c>
      <c r="C5" s="204"/>
      <c r="D5" s="205"/>
      <c r="E5" s="203">
        <v>2013</v>
      </c>
      <c r="F5" s="204"/>
      <c r="G5" s="205"/>
      <c r="H5" s="203">
        <v>2014</v>
      </c>
      <c r="I5" s="204"/>
      <c r="J5" s="205"/>
      <c r="K5" s="203">
        <v>2015</v>
      </c>
      <c r="L5" s="204"/>
      <c r="M5" s="205"/>
      <c r="N5" s="203">
        <v>2016</v>
      </c>
      <c r="O5" s="204"/>
      <c r="P5" s="205"/>
      <c r="Q5" s="206"/>
    </row>
    <row r="6" spans="1:17" s="211" customFormat="1" ht="15.75" thickBot="1" x14ac:dyDescent="0.3">
      <c r="A6" s="210"/>
      <c r="B6" s="212" t="s">
        <v>70</v>
      </c>
      <c r="C6" s="212" t="s">
        <v>71</v>
      </c>
      <c r="D6" s="208" t="s">
        <v>113</v>
      </c>
      <c r="E6" s="213" t="s">
        <v>70</v>
      </c>
      <c r="F6" s="212" t="s">
        <v>71</v>
      </c>
      <c r="G6" s="208" t="s">
        <v>113</v>
      </c>
      <c r="H6" s="213" t="s">
        <v>70</v>
      </c>
      <c r="I6" s="213" t="s">
        <v>71</v>
      </c>
      <c r="J6" s="208" t="s">
        <v>113</v>
      </c>
      <c r="K6" s="212" t="s">
        <v>70</v>
      </c>
      <c r="L6" s="214" t="s">
        <v>71</v>
      </c>
      <c r="M6" s="208" t="s">
        <v>113</v>
      </c>
      <c r="N6" s="212" t="s">
        <v>70</v>
      </c>
      <c r="O6" s="212" t="s">
        <v>71</v>
      </c>
      <c r="P6" s="209" t="s">
        <v>113</v>
      </c>
      <c r="Q6" s="215"/>
    </row>
    <row r="7" spans="1:17" ht="15.75" thickBot="1" x14ac:dyDescent="0.3">
      <c r="A7" s="72" t="s">
        <v>114</v>
      </c>
      <c r="B7" s="129">
        <v>1232</v>
      </c>
      <c r="C7" s="129">
        <v>53</v>
      </c>
      <c r="D7" s="144">
        <f t="shared" ref="D7:D43" si="0">SUM(B7:C7)</f>
        <v>1285</v>
      </c>
      <c r="E7" s="130">
        <v>1221</v>
      </c>
      <c r="F7" s="130">
        <v>59</v>
      </c>
      <c r="G7" s="131">
        <f>SUM(E7:F7)</f>
        <v>1280</v>
      </c>
      <c r="H7" s="130">
        <v>1167</v>
      </c>
      <c r="I7" s="130">
        <v>86</v>
      </c>
      <c r="J7" s="144">
        <f t="shared" ref="J7:J43" si="1">SUM(H7:I7)</f>
        <v>1253</v>
      </c>
      <c r="K7" s="130">
        <v>1444</v>
      </c>
      <c r="L7" s="132">
        <v>92</v>
      </c>
      <c r="M7" s="133">
        <f>SUM(K7:L7)</f>
        <v>1536</v>
      </c>
      <c r="N7" s="134">
        <v>1550</v>
      </c>
      <c r="O7" s="134">
        <v>73</v>
      </c>
      <c r="P7" s="146">
        <f>SUM(N7:O7)</f>
        <v>1623</v>
      </c>
      <c r="Q7" s="128"/>
    </row>
    <row r="8" spans="1:17" ht="15.75" thickBot="1" x14ac:dyDescent="0.3">
      <c r="A8" s="164" t="s">
        <v>4</v>
      </c>
      <c r="B8" s="140">
        <v>781</v>
      </c>
      <c r="C8" s="140">
        <v>5</v>
      </c>
      <c r="D8" s="144">
        <f>SUM(B8:C8)</f>
        <v>786</v>
      </c>
      <c r="E8" s="141">
        <v>1055</v>
      </c>
      <c r="F8" s="141">
        <v>18</v>
      </c>
      <c r="G8" s="131">
        <f>SUM(E8:F8)</f>
        <v>1073</v>
      </c>
      <c r="H8" s="141">
        <v>1269</v>
      </c>
      <c r="I8" s="141">
        <v>27</v>
      </c>
      <c r="J8" s="144">
        <f>SUM(H8:I8)</f>
        <v>1296</v>
      </c>
      <c r="K8" s="141">
        <v>1271</v>
      </c>
      <c r="L8" s="142">
        <v>34</v>
      </c>
      <c r="M8" s="133">
        <f>SUM(K8:L8)</f>
        <v>1305</v>
      </c>
      <c r="N8" s="143">
        <v>1345</v>
      </c>
      <c r="O8" s="143">
        <v>38</v>
      </c>
      <c r="P8" s="146">
        <f>SUM(N8:O8)</f>
        <v>1383</v>
      </c>
      <c r="Q8" s="128"/>
    </row>
    <row r="9" spans="1:17" ht="15.75" thickBot="1" x14ac:dyDescent="0.3">
      <c r="A9" s="72" t="s">
        <v>115</v>
      </c>
      <c r="B9" s="129">
        <v>871</v>
      </c>
      <c r="C9" s="129">
        <v>27</v>
      </c>
      <c r="D9" s="144">
        <f t="shared" si="0"/>
        <v>898</v>
      </c>
      <c r="E9" s="130">
        <v>2163</v>
      </c>
      <c r="F9" s="130">
        <v>17</v>
      </c>
      <c r="G9" s="131">
        <f t="shared" ref="G9:G44" si="2">SUM(E9:F9)</f>
        <v>2180</v>
      </c>
      <c r="H9" s="130">
        <v>1536</v>
      </c>
      <c r="I9" s="130">
        <v>10</v>
      </c>
      <c r="J9" s="144">
        <f t="shared" si="1"/>
        <v>1546</v>
      </c>
      <c r="K9" s="130">
        <v>2261</v>
      </c>
      <c r="L9" s="132">
        <v>16</v>
      </c>
      <c r="M9" s="133">
        <f t="shared" ref="M9:M44" si="3">SUM(K9:L9)</f>
        <v>2277</v>
      </c>
      <c r="N9" s="134">
        <v>2028</v>
      </c>
      <c r="O9" s="134">
        <v>24</v>
      </c>
      <c r="P9" s="146">
        <f t="shared" ref="P9:P44" si="4">SUM(N9:O9)</f>
        <v>2052</v>
      </c>
      <c r="Q9" s="128"/>
    </row>
    <row r="10" spans="1:17" ht="15.75" thickBot="1" x14ac:dyDescent="0.3">
      <c r="A10" s="72" t="s">
        <v>116</v>
      </c>
      <c r="B10" s="129">
        <v>2004</v>
      </c>
      <c r="C10" s="129">
        <v>30</v>
      </c>
      <c r="D10" s="144">
        <f t="shared" si="0"/>
        <v>2034</v>
      </c>
      <c r="E10" s="130">
        <v>1442</v>
      </c>
      <c r="F10" s="130">
        <v>59</v>
      </c>
      <c r="G10" s="131">
        <f t="shared" si="2"/>
        <v>1501</v>
      </c>
      <c r="H10" s="130">
        <v>1575</v>
      </c>
      <c r="I10" s="130">
        <v>97</v>
      </c>
      <c r="J10" s="144">
        <f t="shared" si="1"/>
        <v>1672</v>
      </c>
      <c r="K10" s="130">
        <v>1546</v>
      </c>
      <c r="L10" s="132">
        <v>102</v>
      </c>
      <c r="M10" s="133">
        <f t="shared" si="3"/>
        <v>1648</v>
      </c>
      <c r="N10" s="134">
        <v>1749</v>
      </c>
      <c r="O10" s="134">
        <v>103</v>
      </c>
      <c r="P10" s="146">
        <f t="shared" si="4"/>
        <v>1852</v>
      </c>
      <c r="Q10" s="128"/>
    </row>
    <row r="11" spans="1:17" ht="15.75" thickBot="1" x14ac:dyDescent="0.3">
      <c r="A11" s="72" t="s">
        <v>117</v>
      </c>
      <c r="B11" s="129">
        <v>1293</v>
      </c>
      <c r="C11" s="129">
        <v>49</v>
      </c>
      <c r="D11" s="144">
        <f t="shared" si="0"/>
        <v>1342</v>
      </c>
      <c r="E11" s="130">
        <v>1336</v>
      </c>
      <c r="F11" s="130">
        <v>27</v>
      </c>
      <c r="G11" s="131">
        <f t="shared" si="2"/>
        <v>1363</v>
      </c>
      <c r="H11" s="130">
        <v>1404</v>
      </c>
      <c r="I11" s="130">
        <v>42</v>
      </c>
      <c r="J11" s="144">
        <f t="shared" si="1"/>
        <v>1446</v>
      </c>
      <c r="K11" s="130">
        <v>1487</v>
      </c>
      <c r="L11" s="132">
        <v>37</v>
      </c>
      <c r="M11" s="133">
        <f t="shared" si="3"/>
        <v>1524</v>
      </c>
      <c r="N11" s="134">
        <v>1579</v>
      </c>
      <c r="O11" s="134">
        <v>37</v>
      </c>
      <c r="P11" s="146">
        <f t="shared" si="4"/>
        <v>1616</v>
      </c>
      <c r="Q11" s="128"/>
    </row>
    <row r="12" spans="1:17" ht="15.75" thickBot="1" x14ac:dyDescent="0.3">
      <c r="A12" s="72" t="s">
        <v>118</v>
      </c>
      <c r="B12" s="129">
        <v>1271</v>
      </c>
      <c r="C12" s="129">
        <v>28</v>
      </c>
      <c r="D12" s="144">
        <f t="shared" si="0"/>
        <v>1299</v>
      </c>
      <c r="E12" s="135">
        <v>1549</v>
      </c>
      <c r="F12" s="135">
        <v>16</v>
      </c>
      <c r="G12" s="131">
        <f t="shared" si="2"/>
        <v>1565</v>
      </c>
      <c r="H12" s="135">
        <v>2088</v>
      </c>
      <c r="I12" s="135">
        <v>16</v>
      </c>
      <c r="J12" s="144">
        <f t="shared" si="1"/>
        <v>2104</v>
      </c>
      <c r="K12" s="130">
        <v>1935</v>
      </c>
      <c r="L12" s="132">
        <v>17</v>
      </c>
      <c r="M12" s="133">
        <f t="shared" si="3"/>
        <v>1952</v>
      </c>
      <c r="N12" s="134">
        <v>1956</v>
      </c>
      <c r="O12" s="134">
        <v>20</v>
      </c>
      <c r="P12" s="146">
        <f t="shared" si="4"/>
        <v>1976</v>
      </c>
      <c r="Q12" s="128"/>
    </row>
    <row r="13" spans="1:17" ht="15.75" thickBot="1" x14ac:dyDescent="0.3">
      <c r="A13" s="72" t="s">
        <v>119</v>
      </c>
      <c r="B13" s="129"/>
      <c r="C13" s="129"/>
      <c r="D13" s="144">
        <f t="shared" si="0"/>
        <v>0</v>
      </c>
      <c r="E13" s="130">
        <v>360</v>
      </c>
      <c r="F13" s="130">
        <v>4</v>
      </c>
      <c r="G13" s="131">
        <f t="shared" si="2"/>
        <v>364</v>
      </c>
      <c r="H13" s="130">
        <v>410</v>
      </c>
      <c r="I13" s="130"/>
      <c r="J13" s="144">
        <f t="shared" si="1"/>
        <v>410</v>
      </c>
      <c r="K13" s="130">
        <v>450</v>
      </c>
      <c r="L13" s="132"/>
      <c r="M13" s="133">
        <f t="shared" si="3"/>
        <v>450</v>
      </c>
      <c r="N13" s="134">
        <v>573</v>
      </c>
      <c r="O13" s="134">
        <v>12</v>
      </c>
      <c r="P13" s="146">
        <f t="shared" si="4"/>
        <v>585</v>
      </c>
      <c r="Q13" s="128"/>
    </row>
    <row r="14" spans="1:17" ht="15.75" thickBot="1" x14ac:dyDescent="0.3">
      <c r="A14" s="72" t="s">
        <v>120</v>
      </c>
      <c r="B14" s="129">
        <v>1281</v>
      </c>
      <c r="C14" s="129">
        <v>12</v>
      </c>
      <c r="D14" s="144">
        <f t="shared" si="0"/>
        <v>1293</v>
      </c>
      <c r="E14" s="130">
        <v>1158</v>
      </c>
      <c r="F14" s="130">
        <v>18</v>
      </c>
      <c r="G14" s="131">
        <f t="shared" si="2"/>
        <v>1176</v>
      </c>
      <c r="H14" s="130">
        <v>1034</v>
      </c>
      <c r="I14" s="130">
        <v>17</v>
      </c>
      <c r="J14" s="144">
        <f t="shared" si="1"/>
        <v>1051</v>
      </c>
      <c r="K14" s="130">
        <v>1189</v>
      </c>
      <c r="L14" s="132">
        <v>18</v>
      </c>
      <c r="M14" s="133">
        <f t="shared" si="3"/>
        <v>1207</v>
      </c>
      <c r="N14" s="134">
        <v>1294</v>
      </c>
      <c r="O14" s="134">
        <v>37</v>
      </c>
      <c r="P14" s="146">
        <f t="shared" si="4"/>
        <v>1331</v>
      </c>
      <c r="Q14" s="128"/>
    </row>
    <row r="15" spans="1:17" ht="15.75" thickBot="1" x14ac:dyDescent="0.3">
      <c r="A15" s="72" t="s">
        <v>121</v>
      </c>
      <c r="B15" s="129">
        <v>873</v>
      </c>
      <c r="C15" s="129">
        <v>10</v>
      </c>
      <c r="D15" s="144">
        <f t="shared" si="0"/>
        <v>883</v>
      </c>
      <c r="E15" s="130">
        <v>541</v>
      </c>
      <c r="F15" s="130">
        <v>8</v>
      </c>
      <c r="G15" s="131">
        <f t="shared" si="2"/>
        <v>549</v>
      </c>
      <c r="H15" s="130">
        <v>515</v>
      </c>
      <c r="I15" s="130">
        <v>6</v>
      </c>
      <c r="J15" s="144">
        <f t="shared" si="1"/>
        <v>521</v>
      </c>
      <c r="K15" s="130">
        <v>514</v>
      </c>
      <c r="L15" s="132">
        <v>6</v>
      </c>
      <c r="M15" s="133">
        <f t="shared" si="3"/>
        <v>520</v>
      </c>
      <c r="N15" s="134">
        <v>1447</v>
      </c>
      <c r="O15" s="134">
        <v>29</v>
      </c>
      <c r="P15" s="146">
        <f t="shared" si="4"/>
        <v>1476</v>
      </c>
      <c r="Q15" s="128"/>
    </row>
    <row r="16" spans="1:17" ht="15.75" thickBot="1" x14ac:dyDescent="0.3">
      <c r="A16" s="72" t="s">
        <v>122</v>
      </c>
      <c r="B16" s="129">
        <v>1297</v>
      </c>
      <c r="C16" s="129">
        <v>3</v>
      </c>
      <c r="D16" s="144">
        <f t="shared" si="0"/>
        <v>1300</v>
      </c>
      <c r="E16" s="130">
        <v>945</v>
      </c>
      <c r="F16" s="130">
        <v>14</v>
      </c>
      <c r="G16" s="131">
        <f t="shared" si="2"/>
        <v>959</v>
      </c>
      <c r="H16" s="130">
        <v>1035</v>
      </c>
      <c r="I16" s="130">
        <v>21</v>
      </c>
      <c r="J16" s="144">
        <f t="shared" si="1"/>
        <v>1056</v>
      </c>
      <c r="K16" s="130">
        <v>1163</v>
      </c>
      <c r="L16" s="132">
        <v>22</v>
      </c>
      <c r="M16" s="133">
        <f t="shared" si="3"/>
        <v>1185</v>
      </c>
      <c r="N16" s="134">
        <v>1158</v>
      </c>
      <c r="O16" s="134">
        <v>28</v>
      </c>
      <c r="P16" s="146">
        <f t="shared" si="4"/>
        <v>1186</v>
      </c>
      <c r="Q16" s="128"/>
    </row>
    <row r="17" spans="1:17" ht="15.75" thickBot="1" x14ac:dyDescent="0.3">
      <c r="A17" s="72" t="s">
        <v>123</v>
      </c>
      <c r="B17" s="129">
        <v>956</v>
      </c>
      <c r="C17" s="129">
        <v>17</v>
      </c>
      <c r="D17" s="144">
        <f t="shared" si="0"/>
        <v>973</v>
      </c>
      <c r="E17" s="130">
        <v>2269</v>
      </c>
      <c r="F17" s="130">
        <v>46</v>
      </c>
      <c r="G17" s="131">
        <f t="shared" si="2"/>
        <v>2315</v>
      </c>
      <c r="H17" s="130">
        <v>2448</v>
      </c>
      <c r="I17" s="130">
        <v>50</v>
      </c>
      <c r="J17" s="144">
        <f t="shared" si="1"/>
        <v>2498</v>
      </c>
      <c r="K17" s="130">
        <v>2774</v>
      </c>
      <c r="L17" s="132">
        <v>60</v>
      </c>
      <c r="M17" s="133">
        <f t="shared" si="3"/>
        <v>2834</v>
      </c>
      <c r="N17" s="134">
        <v>3184</v>
      </c>
      <c r="O17" s="134">
        <v>52</v>
      </c>
      <c r="P17" s="146">
        <f t="shared" si="4"/>
        <v>3236</v>
      </c>
      <c r="Q17" s="128"/>
    </row>
    <row r="18" spans="1:17" ht="15.75" thickBot="1" x14ac:dyDescent="0.3">
      <c r="A18" s="72" t="s">
        <v>124</v>
      </c>
      <c r="B18" s="129">
        <v>2105</v>
      </c>
      <c r="C18" s="129">
        <v>57</v>
      </c>
      <c r="D18" s="144">
        <f t="shared" si="0"/>
        <v>2162</v>
      </c>
      <c r="E18" s="130">
        <v>820</v>
      </c>
      <c r="F18" s="130">
        <v>3</v>
      </c>
      <c r="G18" s="131">
        <f t="shared" si="2"/>
        <v>823</v>
      </c>
      <c r="H18" s="130">
        <v>911</v>
      </c>
      <c r="I18" s="130">
        <v>33</v>
      </c>
      <c r="J18" s="144">
        <f t="shared" si="1"/>
        <v>944</v>
      </c>
      <c r="K18" s="130">
        <v>1072</v>
      </c>
      <c r="L18" s="132">
        <v>34</v>
      </c>
      <c r="M18" s="133">
        <f t="shared" si="3"/>
        <v>1106</v>
      </c>
      <c r="N18" s="134">
        <v>1075</v>
      </c>
      <c r="O18" s="134">
        <v>30</v>
      </c>
      <c r="P18" s="146">
        <f t="shared" si="4"/>
        <v>1105</v>
      </c>
      <c r="Q18" s="128"/>
    </row>
    <row r="19" spans="1:17" ht="15.75" thickBot="1" x14ac:dyDescent="0.3">
      <c r="A19" s="72" t="s">
        <v>125</v>
      </c>
      <c r="B19" s="129">
        <v>907</v>
      </c>
      <c r="C19" s="129">
        <v>14</v>
      </c>
      <c r="D19" s="144">
        <f t="shared" si="0"/>
        <v>921</v>
      </c>
      <c r="E19" s="130">
        <v>2352</v>
      </c>
      <c r="F19" s="130">
        <v>60</v>
      </c>
      <c r="G19" s="131">
        <f t="shared" si="2"/>
        <v>2412</v>
      </c>
      <c r="H19" s="130">
        <v>2388</v>
      </c>
      <c r="I19" s="130">
        <v>53</v>
      </c>
      <c r="J19" s="144">
        <f t="shared" si="1"/>
        <v>2441</v>
      </c>
      <c r="K19" s="130">
        <v>2764</v>
      </c>
      <c r="L19" s="132">
        <v>58</v>
      </c>
      <c r="M19" s="133">
        <f t="shared" si="3"/>
        <v>2822</v>
      </c>
      <c r="N19" s="134">
        <v>2707</v>
      </c>
      <c r="O19" s="134">
        <v>46</v>
      </c>
      <c r="P19" s="146">
        <f t="shared" si="4"/>
        <v>2753</v>
      </c>
      <c r="Q19" s="128"/>
    </row>
    <row r="20" spans="1:17" ht="15.75" thickBot="1" x14ac:dyDescent="0.3">
      <c r="A20" s="72" t="s">
        <v>126</v>
      </c>
      <c r="B20" s="129">
        <v>2008</v>
      </c>
      <c r="C20" s="129">
        <v>43</v>
      </c>
      <c r="D20" s="144">
        <f t="shared" si="0"/>
        <v>2051</v>
      </c>
      <c r="E20" s="130">
        <v>381</v>
      </c>
      <c r="F20" s="130">
        <v>6</v>
      </c>
      <c r="G20" s="131">
        <f t="shared" si="2"/>
        <v>387</v>
      </c>
      <c r="H20" s="130">
        <v>215</v>
      </c>
      <c r="I20" s="130">
        <v>4</v>
      </c>
      <c r="J20" s="144">
        <f t="shared" si="1"/>
        <v>219</v>
      </c>
      <c r="K20" s="130">
        <v>429</v>
      </c>
      <c r="L20" s="132">
        <v>6</v>
      </c>
      <c r="M20" s="133">
        <f t="shared" si="3"/>
        <v>435</v>
      </c>
      <c r="N20" s="134">
        <v>439</v>
      </c>
      <c r="O20" s="134">
        <v>5</v>
      </c>
      <c r="P20" s="146">
        <f t="shared" si="4"/>
        <v>444</v>
      </c>
      <c r="Q20" s="128"/>
    </row>
    <row r="21" spans="1:17" ht="15.75" thickBot="1" x14ac:dyDescent="0.3">
      <c r="A21" s="72" t="s">
        <v>127</v>
      </c>
      <c r="B21" s="129">
        <v>333</v>
      </c>
      <c r="C21" s="129">
        <v>9</v>
      </c>
      <c r="D21" s="144">
        <f t="shared" si="0"/>
        <v>342</v>
      </c>
      <c r="E21" s="130">
        <v>1891</v>
      </c>
      <c r="F21" s="130">
        <v>36</v>
      </c>
      <c r="G21" s="131">
        <f t="shared" si="2"/>
        <v>1927</v>
      </c>
      <c r="H21" s="130">
        <v>2069</v>
      </c>
      <c r="I21" s="130">
        <v>50</v>
      </c>
      <c r="J21" s="144">
        <f t="shared" si="1"/>
        <v>2119</v>
      </c>
      <c r="K21" s="130">
        <v>2143</v>
      </c>
      <c r="L21" s="132">
        <v>57</v>
      </c>
      <c r="M21" s="133">
        <f t="shared" si="3"/>
        <v>2200</v>
      </c>
      <c r="N21" s="134">
        <v>2273</v>
      </c>
      <c r="O21" s="134">
        <v>77</v>
      </c>
      <c r="P21" s="146">
        <f t="shared" si="4"/>
        <v>2350</v>
      </c>
      <c r="Q21" s="128"/>
    </row>
    <row r="22" spans="1:17" ht="15.75" thickBot="1" x14ac:dyDescent="0.3">
      <c r="A22" s="72" t="s">
        <v>128</v>
      </c>
      <c r="B22" s="129">
        <v>1945</v>
      </c>
      <c r="C22" s="130">
        <v>47</v>
      </c>
      <c r="D22" s="144">
        <f t="shared" si="0"/>
        <v>1992</v>
      </c>
      <c r="E22" s="130">
        <v>1671</v>
      </c>
      <c r="F22" s="130">
        <v>16</v>
      </c>
      <c r="G22" s="131">
        <f t="shared" si="2"/>
        <v>1687</v>
      </c>
      <c r="H22" s="130">
        <v>1319</v>
      </c>
      <c r="I22" s="130">
        <v>13</v>
      </c>
      <c r="J22" s="144">
        <f t="shared" si="1"/>
        <v>1332</v>
      </c>
      <c r="K22" s="130">
        <v>1528</v>
      </c>
      <c r="L22" s="132">
        <v>21</v>
      </c>
      <c r="M22" s="133">
        <f t="shared" si="3"/>
        <v>1549</v>
      </c>
      <c r="N22" s="134">
        <v>1451</v>
      </c>
      <c r="O22" s="134">
        <v>11</v>
      </c>
      <c r="P22" s="146">
        <f t="shared" si="4"/>
        <v>1462</v>
      </c>
      <c r="Q22" s="128"/>
    </row>
    <row r="23" spans="1:17" ht="15.75" thickBot="1" x14ac:dyDescent="0.3">
      <c r="A23" s="72" t="s">
        <v>129</v>
      </c>
      <c r="B23" s="129">
        <v>978</v>
      </c>
      <c r="C23" s="129">
        <v>10</v>
      </c>
      <c r="D23" s="144">
        <f t="shared" si="0"/>
        <v>988</v>
      </c>
      <c r="E23" s="130">
        <v>2093</v>
      </c>
      <c r="F23" s="130">
        <v>49</v>
      </c>
      <c r="G23" s="131">
        <f t="shared" si="2"/>
        <v>2142</v>
      </c>
      <c r="H23" s="130">
        <v>2128</v>
      </c>
      <c r="I23" s="130">
        <v>46</v>
      </c>
      <c r="J23" s="144">
        <f t="shared" si="1"/>
        <v>2174</v>
      </c>
      <c r="K23" s="130">
        <v>2435</v>
      </c>
      <c r="L23" s="132">
        <v>50</v>
      </c>
      <c r="M23" s="133">
        <f t="shared" si="3"/>
        <v>2485</v>
      </c>
      <c r="N23" s="134">
        <v>2577</v>
      </c>
      <c r="O23" s="134">
        <v>50</v>
      </c>
      <c r="P23" s="146">
        <f t="shared" si="4"/>
        <v>2627</v>
      </c>
      <c r="Q23" s="128"/>
    </row>
    <row r="24" spans="1:17" ht="15.75" thickBot="1" x14ac:dyDescent="0.3">
      <c r="A24" s="72" t="s">
        <v>130</v>
      </c>
      <c r="B24" s="129">
        <v>1973</v>
      </c>
      <c r="C24" s="129">
        <v>46</v>
      </c>
      <c r="D24" s="144">
        <f t="shared" si="0"/>
        <v>2019</v>
      </c>
      <c r="E24" s="130">
        <v>814</v>
      </c>
      <c r="F24" s="130">
        <v>10</v>
      </c>
      <c r="G24" s="131">
        <f t="shared" si="2"/>
        <v>824</v>
      </c>
      <c r="H24" s="130">
        <v>780</v>
      </c>
      <c r="I24" s="130">
        <v>16</v>
      </c>
      <c r="J24" s="144">
        <f t="shared" si="1"/>
        <v>796</v>
      </c>
      <c r="K24" s="130">
        <v>991</v>
      </c>
      <c r="L24" s="132">
        <v>12</v>
      </c>
      <c r="M24" s="133">
        <f t="shared" si="3"/>
        <v>1003</v>
      </c>
      <c r="N24" s="134">
        <v>1129</v>
      </c>
      <c r="O24" s="134">
        <v>8</v>
      </c>
      <c r="P24" s="146">
        <f t="shared" si="4"/>
        <v>1137</v>
      </c>
      <c r="Q24" s="128"/>
    </row>
    <row r="25" spans="1:17" ht="15.75" thickBot="1" x14ac:dyDescent="0.3">
      <c r="A25" s="72" t="s">
        <v>131</v>
      </c>
      <c r="B25" s="129">
        <v>770</v>
      </c>
      <c r="C25" s="129">
        <v>12</v>
      </c>
      <c r="D25" s="144">
        <f t="shared" si="0"/>
        <v>782</v>
      </c>
      <c r="E25" s="130">
        <v>2380</v>
      </c>
      <c r="F25" s="130">
        <v>16</v>
      </c>
      <c r="G25" s="131">
        <f t="shared" si="2"/>
        <v>2396</v>
      </c>
      <c r="H25" s="130">
        <v>2345</v>
      </c>
      <c r="I25" s="130">
        <v>23</v>
      </c>
      <c r="J25" s="144">
        <f t="shared" si="1"/>
        <v>2368</v>
      </c>
      <c r="K25" s="130">
        <v>2702</v>
      </c>
      <c r="L25" s="132">
        <v>18</v>
      </c>
      <c r="M25" s="133">
        <f t="shared" si="3"/>
        <v>2720</v>
      </c>
      <c r="N25" s="134">
        <v>2606</v>
      </c>
      <c r="O25" s="134">
        <v>18</v>
      </c>
      <c r="P25" s="146">
        <f t="shared" si="4"/>
        <v>2624</v>
      </c>
      <c r="Q25" s="128"/>
    </row>
    <row r="26" spans="1:17" ht="15.75" thickBot="1" x14ac:dyDescent="0.3">
      <c r="A26" s="72" t="s">
        <v>132</v>
      </c>
      <c r="B26" s="129">
        <v>2438</v>
      </c>
      <c r="C26" s="129">
        <v>26</v>
      </c>
      <c r="D26" s="144">
        <f t="shared" si="0"/>
        <v>2464</v>
      </c>
      <c r="E26" s="130">
        <v>3092</v>
      </c>
      <c r="F26" s="130">
        <v>41</v>
      </c>
      <c r="G26" s="131">
        <f t="shared" si="2"/>
        <v>3133</v>
      </c>
      <c r="H26" s="130">
        <v>2935</v>
      </c>
      <c r="I26" s="130">
        <v>32</v>
      </c>
      <c r="J26" s="144">
        <f t="shared" si="1"/>
        <v>2967</v>
      </c>
      <c r="K26" s="130">
        <v>4133</v>
      </c>
      <c r="L26" s="132">
        <v>65</v>
      </c>
      <c r="M26" s="133">
        <f t="shared" si="3"/>
        <v>4198</v>
      </c>
      <c r="N26" s="134">
        <v>4125</v>
      </c>
      <c r="O26" s="134">
        <v>58</v>
      </c>
      <c r="P26" s="146">
        <f t="shared" si="4"/>
        <v>4183</v>
      </c>
      <c r="Q26" s="128"/>
    </row>
    <row r="27" spans="1:17" ht="15.75" thickBot="1" x14ac:dyDescent="0.3">
      <c r="A27" s="72" t="s">
        <v>133</v>
      </c>
      <c r="B27" s="129">
        <v>3013</v>
      </c>
      <c r="C27" s="129">
        <v>48</v>
      </c>
      <c r="D27" s="144">
        <f t="shared" si="0"/>
        <v>3061</v>
      </c>
      <c r="E27" s="130">
        <v>1482</v>
      </c>
      <c r="F27" s="130">
        <v>19</v>
      </c>
      <c r="G27" s="131">
        <f t="shared" si="2"/>
        <v>1501</v>
      </c>
      <c r="H27" s="130">
        <v>1559</v>
      </c>
      <c r="I27" s="130">
        <v>23</v>
      </c>
      <c r="J27" s="144">
        <f t="shared" si="1"/>
        <v>1582</v>
      </c>
      <c r="K27" s="130">
        <v>1646</v>
      </c>
      <c r="L27" s="132">
        <v>21</v>
      </c>
      <c r="M27" s="133">
        <f t="shared" si="3"/>
        <v>1667</v>
      </c>
      <c r="N27" s="134">
        <v>2041</v>
      </c>
      <c r="O27" s="134">
        <v>26</v>
      </c>
      <c r="P27" s="146">
        <f t="shared" si="4"/>
        <v>2067</v>
      </c>
      <c r="Q27" s="128"/>
    </row>
    <row r="28" spans="1:17" ht="15.75" thickBot="1" x14ac:dyDescent="0.3">
      <c r="A28" s="72" t="s">
        <v>134</v>
      </c>
      <c r="B28" s="129">
        <v>1371</v>
      </c>
      <c r="C28" s="129">
        <v>26</v>
      </c>
      <c r="D28" s="144">
        <f t="shared" si="0"/>
        <v>1397</v>
      </c>
      <c r="E28" s="130">
        <v>1161</v>
      </c>
      <c r="F28" s="130">
        <v>17</v>
      </c>
      <c r="G28" s="131">
        <f t="shared" si="2"/>
        <v>1178</v>
      </c>
      <c r="H28" s="130">
        <v>1185</v>
      </c>
      <c r="I28" s="130">
        <v>16</v>
      </c>
      <c r="J28" s="144">
        <f t="shared" si="1"/>
        <v>1201</v>
      </c>
      <c r="K28" s="130">
        <v>1340</v>
      </c>
      <c r="L28" s="132">
        <v>21</v>
      </c>
      <c r="M28" s="133">
        <f t="shared" si="3"/>
        <v>1361</v>
      </c>
      <c r="N28" s="134">
        <v>1431</v>
      </c>
      <c r="O28" s="134">
        <v>9</v>
      </c>
      <c r="P28" s="146">
        <f t="shared" si="4"/>
        <v>1440</v>
      </c>
      <c r="Q28" s="128"/>
    </row>
    <row r="29" spans="1:17" ht="15.75" thickBot="1" x14ac:dyDescent="0.3">
      <c r="A29" s="72" t="s">
        <v>135</v>
      </c>
      <c r="B29" s="129">
        <v>948</v>
      </c>
      <c r="C29" s="129">
        <v>24</v>
      </c>
      <c r="D29" s="144">
        <f t="shared" si="0"/>
        <v>972</v>
      </c>
      <c r="E29" s="130">
        <v>487</v>
      </c>
      <c r="F29" s="130">
        <v>3</v>
      </c>
      <c r="G29" s="131">
        <f t="shared" si="2"/>
        <v>490</v>
      </c>
      <c r="H29" s="130">
        <v>410</v>
      </c>
      <c r="I29" s="130"/>
      <c r="J29" s="144">
        <f t="shared" si="1"/>
        <v>410</v>
      </c>
      <c r="K29" s="130">
        <v>534</v>
      </c>
      <c r="L29" s="132">
        <v>1</v>
      </c>
      <c r="M29" s="133">
        <f t="shared" si="3"/>
        <v>535</v>
      </c>
      <c r="N29" s="134">
        <v>661</v>
      </c>
      <c r="O29" s="134">
        <v>2</v>
      </c>
      <c r="P29" s="146">
        <f t="shared" si="4"/>
        <v>663</v>
      </c>
      <c r="Q29" s="128"/>
    </row>
    <row r="30" spans="1:17" ht="15.75" thickBot="1" x14ac:dyDescent="0.3">
      <c r="A30" s="72" t="s">
        <v>136</v>
      </c>
      <c r="B30" s="129">
        <v>357</v>
      </c>
      <c r="C30" s="129">
        <v>4</v>
      </c>
      <c r="D30" s="144">
        <f t="shared" si="0"/>
        <v>361</v>
      </c>
      <c r="E30" s="130">
        <v>850</v>
      </c>
      <c r="F30" s="130">
        <v>5</v>
      </c>
      <c r="G30" s="131">
        <f t="shared" si="2"/>
        <v>855</v>
      </c>
      <c r="H30" s="130">
        <v>778</v>
      </c>
      <c r="I30" s="130">
        <v>10</v>
      </c>
      <c r="J30" s="144">
        <f t="shared" si="1"/>
        <v>788</v>
      </c>
      <c r="K30" s="130">
        <v>902</v>
      </c>
      <c r="L30" s="132">
        <v>10</v>
      </c>
      <c r="M30" s="133">
        <f t="shared" si="3"/>
        <v>912</v>
      </c>
      <c r="N30" s="134">
        <v>877</v>
      </c>
      <c r="O30" s="134">
        <v>7</v>
      </c>
      <c r="P30" s="146">
        <f t="shared" si="4"/>
        <v>884</v>
      </c>
      <c r="Q30" s="128"/>
    </row>
    <row r="31" spans="1:17" ht="15.75" thickBot="1" x14ac:dyDescent="0.3">
      <c r="A31" s="72" t="s">
        <v>137</v>
      </c>
      <c r="B31" s="129">
        <v>523</v>
      </c>
      <c r="C31" s="129">
        <v>3</v>
      </c>
      <c r="D31" s="144">
        <f t="shared" si="0"/>
        <v>526</v>
      </c>
      <c r="E31" s="130">
        <v>5063</v>
      </c>
      <c r="F31" s="130">
        <v>235</v>
      </c>
      <c r="G31" s="131">
        <f t="shared" si="2"/>
        <v>5298</v>
      </c>
      <c r="H31" s="130">
        <v>5086</v>
      </c>
      <c r="I31" s="130">
        <v>200</v>
      </c>
      <c r="J31" s="144">
        <f t="shared" si="1"/>
        <v>5286</v>
      </c>
      <c r="K31" s="130">
        <v>5967</v>
      </c>
      <c r="L31" s="132">
        <v>321</v>
      </c>
      <c r="M31" s="133">
        <f t="shared" si="3"/>
        <v>6288</v>
      </c>
      <c r="N31" s="134">
        <v>7129</v>
      </c>
      <c r="O31" s="134">
        <v>267</v>
      </c>
      <c r="P31" s="146">
        <f t="shared" si="4"/>
        <v>7396</v>
      </c>
      <c r="Q31" s="128"/>
    </row>
    <row r="32" spans="1:17" ht="15.75" thickBot="1" x14ac:dyDescent="0.3">
      <c r="A32" s="72" t="s">
        <v>138</v>
      </c>
      <c r="B32" s="129">
        <v>5141</v>
      </c>
      <c r="C32" s="129">
        <v>169</v>
      </c>
      <c r="D32" s="144">
        <f t="shared" si="0"/>
        <v>5310</v>
      </c>
      <c r="E32" s="130">
        <v>1190</v>
      </c>
      <c r="F32" s="130">
        <v>4</v>
      </c>
      <c r="G32" s="131">
        <f t="shared" si="2"/>
        <v>1194</v>
      </c>
      <c r="H32" s="130">
        <v>1301</v>
      </c>
      <c r="I32" s="130">
        <v>20</v>
      </c>
      <c r="J32" s="144">
        <f t="shared" si="1"/>
        <v>1321</v>
      </c>
      <c r="K32" s="130">
        <v>1393</v>
      </c>
      <c r="L32" s="132">
        <v>20</v>
      </c>
      <c r="M32" s="133">
        <f t="shared" si="3"/>
        <v>1413</v>
      </c>
      <c r="N32" s="134">
        <v>1668</v>
      </c>
      <c r="O32" s="134">
        <v>22</v>
      </c>
      <c r="P32" s="146">
        <f t="shared" si="4"/>
        <v>1690</v>
      </c>
      <c r="Q32" s="128"/>
    </row>
    <row r="33" spans="1:17" ht="15.75" thickBot="1" x14ac:dyDescent="0.3">
      <c r="A33" s="72" t="s">
        <v>139</v>
      </c>
      <c r="B33" s="129">
        <v>1203</v>
      </c>
      <c r="C33" s="129">
        <v>8</v>
      </c>
      <c r="D33" s="144">
        <f t="shared" si="0"/>
        <v>1211</v>
      </c>
      <c r="E33" s="130">
        <v>1085</v>
      </c>
      <c r="F33" s="130">
        <v>7</v>
      </c>
      <c r="G33" s="131">
        <f t="shared" si="2"/>
        <v>1092</v>
      </c>
      <c r="H33" s="130">
        <v>1315</v>
      </c>
      <c r="I33" s="130">
        <v>10</v>
      </c>
      <c r="J33" s="144">
        <f t="shared" si="1"/>
        <v>1325</v>
      </c>
      <c r="K33" s="130">
        <v>1425</v>
      </c>
      <c r="L33" s="132">
        <v>11</v>
      </c>
      <c r="M33" s="133">
        <f t="shared" si="3"/>
        <v>1436</v>
      </c>
      <c r="N33" s="134">
        <v>1319</v>
      </c>
      <c r="O33" s="134">
        <v>17</v>
      </c>
      <c r="P33" s="146">
        <f t="shared" si="4"/>
        <v>1336</v>
      </c>
      <c r="Q33" s="128"/>
    </row>
    <row r="34" spans="1:17" ht="15.75" thickBot="1" x14ac:dyDescent="0.3">
      <c r="A34" s="72" t="s">
        <v>140</v>
      </c>
      <c r="B34" s="129">
        <v>992</v>
      </c>
      <c r="C34" s="129">
        <v>2</v>
      </c>
      <c r="D34" s="144">
        <f t="shared" si="0"/>
        <v>994</v>
      </c>
      <c r="E34" s="130">
        <v>2273</v>
      </c>
      <c r="F34" s="130">
        <v>32</v>
      </c>
      <c r="G34" s="131">
        <f t="shared" si="2"/>
        <v>2305</v>
      </c>
      <c r="H34" s="130">
        <v>2555</v>
      </c>
      <c r="I34" s="130">
        <v>30</v>
      </c>
      <c r="J34" s="144">
        <f t="shared" si="1"/>
        <v>2585</v>
      </c>
      <c r="K34" s="130">
        <v>2985</v>
      </c>
      <c r="L34" s="132">
        <v>51</v>
      </c>
      <c r="M34" s="133">
        <f t="shared" si="3"/>
        <v>3036</v>
      </c>
      <c r="N34" s="134">
        <v>2904</v>
      </c>
      <c r="O34" s="134">
        <v>61</v>
      </c>
      <c r="P34" s="146">
        <f t="shared" si="4"/>
        <v>2965</v>
      </c>
      <c r="Q34" s="128"/>
    </row>
    <row r="35" spans="1:17" ht="15.75" thickBot="1" x14ac:dyDescent="0.3">
      <c r="A35" s="72" t="s">
        <v>141</v>
      </c>
      <c r="B35" s="129">
        <v>2156</v>
      </c>
      <c r="C35" s="129">
        <v>36</v>
      </c>
      <c r="D35" s="144">
        <f t="shared" si="0"/>
        <v>2192</v>
      </c>
      <c r="E35" s="130">
        <v>908</v>
      </c>
      <c r="F35" s="130">
        <v>22</v>
      </c>
      <c r="G35" s="131">
        <f t="shared" si="2"/>
        <v>930</v>
      </c>
      <c r="H35" s="130">
        <v>1014</v>
      </c>
      <c r="I35" s="130">
        <v>26</v>
      </c>
      <c r="J35" s="144">
        <f t="shared" si="1"/>
        <v>1040</v>
      </c>
      <c r="K35" s="130">
        <v>1024</v>
      </c>
      <c r="L35" s="132">
        <v>26</v>
      </c>
      <c r="M35" s="133">
        <f t="shared" si="3"/>
        <v>1050</v>
      </c>
      <c r="N35" s="134">
        <v>1255</v>
      </c>
      <c r="O35" s="134">
        <v>29</v>
      </c>
      <c r="P35" s="146">
        <f t="shared" si="4"/>
        <v>1284</v>
      </c>
      <c r="Q35" s="128"/>
    </row>
    <row r="36" spans="1:17" ht="15.75" thickBot="1" x14ac:dyDescent="0.3">
      <c r="A36" s="72" t="s">
        <v>142</v>
      </c>
      <c r="B36" s="129">
        <v>999</v>
      </c>
      <c r="C36" s="129">
        <v>17</v>
      </c>
      <c r="D36" s="144">
        <f t="shared" si="0"/>
        <v>1016</v>
      </c>
      <c r="E36" s="130">
        <v>723</v>
      </c>
      <c r="F36" s="130">
        <v>12</v>
      </c>
      <c r="G36" s="131">
        <f t="shared" si="2"/>
        <v>735</v>
      </c>
      <c r="H36" s="130">
        <v>696</v>
      </c>
      <c r="I36" s="130">
        <v>14</v>
      </c>
      <c r="J36" s="144">
        <f t="shared" si="1"/>
        <v>710</v>
      </c>
      <c r="K36" s="130">
        <v>639</v>
      </c>
      <c r="L36" s="132">
        <v>12</v>
      </c>
      <c r="M36" s="133">
        <f t="shared" si="3"/>
        <v>651</v>
      </c>
      <c r="N36" s="134">
        <v>850</v>
      </c>
      <c r="O36" s="134">
        <v>11</v>
      </c>
      <c r="P36" s="146">
        <f t="shared" si="4"/>
        <v>861</v>
      </c>
      <c r="Q36" s="128"/>
    </row>
    <row r="37" spans="1:17" ht="15.75" thickBot="1" x14ac:dyDescent="0.3">
      <c r="A37" s="72" t="s">
        <v>143</v>
      </c>
      <c r="B37" s="129">
        <v>643</v>
      </c>
      <c r="C37" s="129">
        <v>13</v>
      </c>
      <c r="D37" s="144">
        <f t="shared" si="0"/>
        <v>656</v>
      </c>
      <c r="E37" s="130">
        <v>1340</v>
      </c>
      <c r="F37" s="130">
        <v>25</v>
      </c>
      <c r="G37" s="131">
        <f t="shared" si="2"/>
        <v>1365</v>
      </c>
      <c r="H37" s="130">
        <v>1348</v>
      </c>
      <c r="I37" s="130">
        <v>20</v>
      </c>
      <c r="J37" s="144">
        <f t="shared" si="1"/>
        <v>1368</v>
      </c>
      <c r="K37" s="130">
        <v>1463</v>
      </c>
      <c r="L37" s="132">
        <v>22</v>
      </c>
      <c r="M37" s="133">
        <f t="shared" si="3"/>
        <v>1485</v>
      </c>
      <c r="N37" s="134">
        <v>1460</v>
      </c>
      <c r="O37" s="134">
        <v>16</v>
      </c>
      <c r="P37" s="146">
        <f t="shared" si="4"/>
        <v>1476</v>
      </c>
      <c r="Q37" s="128"/>
    </row>
    <row r="38" spans="1:17" ht="15.75" thickBot="1" x14ac:dyDescent="0.3">
      <c r="A38" s="72" t="s">
        <v>144</v>
      </c>
      <c r="B38" s="129">
        <v>1192</v>
      </c>
      <c r="C38" s="129">
        <v>17</v>
      </c>
      <c r="D38" s="144">
        <f t="shared" si="0"/>
        <v>1209</v>
      </c>
      <c r="E38" s="130">
        <v>1045</v>
      </c>
      <c r="F38" s="130">
        <v>10</v>
      </c>
      <c r="G38" s="131">
        <f t="shared" si="2"/>
        <v>1055</v>
      </c>
      <c r="H38" s="130">
        <v>1080</v>
      </c>
      <c r="I38" s="130">
        <v>7</v>
      </c>
      <c r="J38" s="144">
        <f t="shared" si="1"/>
        <v>1087</v>
      </c>
      <c r="K38" s="130">
        <v>1192</v>
      </c>
      <c r="L38" s="132">
        <v>5</v>
      </c>
      <c r="M38" s="133">
        <f t="shared" si="3"/>
        <v>1197</v>
      </c>
      <c r="N38" s="134">
        <v>1487</v>
      </c>
      <c r="O38" s="134">
        <v>12</v>
      </c>
      <c r="P38" s="146">
        <f t="shared" si="4"/>
        <v>1499</v>
      </c>
      <c r="Q38" s="128"/>
    </row>
    <row r="39" spans="1:17" ht="15.75" thickBot="1" x14ac:dyDescent="0.3">
      <c r="A39" s="72" t="s">
        <v>145</v>
      </c>
      <c r="B39" s="129">
        <v>1007</v>
      </c>
      <c r="C39" s="129">
        <v>6</v>
      </c>
      <c r="D39" s="144">
        <f t="shared" si="0"/>
        <v>1013</v>
      </c>
      <c r="E39" s="130">
        <v>3325</v>
      </c>
      <c r="F39" s="130">
        <v>55</v>
      </c>
      <c r="G39" s="131">
        <f t="shared" si="2"/>
        <v>3380</v>
      </c>
      <c r="H39" s="130">
        <v>3426</v>
      </c>
      <c r="I39" s="130">
        <v>54</v>
      </c>
      <c r="J39" s="144">
        <f t="shared" si="1"/>
        <v>3480</v>
      </c>
      <c r="K39" s="130">
        <v>4833</v>
      </c>
      <c r="L39" s="132">
        <v>72</v>
      </c>
      <c r="M39" s="133">
        <f t="shared" si="3"/>
        <v>4905</v>
      </c>
      <c r="N39" s="134">
        <v>4346</v>
      </c>
      <c r="O39" s="134">
        <v>78</v>
      </c>
      <c r="P39" s="146">
        <f t="shared" si="4"/>
        <v>4424</v>
      </c>
      <c r="Q39" s="128"/>
    </row>
    <row r="40" spans="1:17" ht="15.75" thickBot="1" x14ac:dyDescent="0.3">
      <c r="A40" s="72" t="s">
        <v>146</v>
      </c>
      <c r="B40" s="129">
        <v>3537</v>
      </c>
      <c r="C40" s="129">
        <v>63</v>
      </c>
      <c r="D40" s="144">
        <f t="shared" si="0"/>
        <v>3600</v>
      </c>
      <c r="E40" s="130">
        <v>960</v>
      </c>
      <c r="F40" s="130">
        <v>25</v>
      </c>
      <c r="G40" s="131">
        <f t="shared" si="2"/>
        <v>985</v>
      </c>
      <c r="H40" s="130">
        <v>953</v>
      </c>
      <c r="I40" s="130">
        <v>8</v>
      </c>
      <c r="J40" s="144">
        <f t="shared" si="1"/>
        <v>961</v>
      </c>
      <c r="K40" s="130">
        <v>956</v>
      </c>
      <c r="L40" s="132">
        <v>20</v>
      </c>
      <c r="M40" s="133">
        <f t="shared" si="3"/>
        <v>976</v>
      </c>
      <c r="N40" s="134">
        <v>885</v>
      </c>
      <c r="O40" s="134">
        <v>19</v>
      </c>
      <c r="P40" s="146">
        <f t="shared" si="4"/>
        <v>904</v>
      </c>
      <c r="Q40" s="128"/>
    </row>
    <row r="41" spans="1:17" ht="15.75" thickBot="1" x14ac:dyDescent="0.3">
      <c r="A41" s="72" t="s">
        <v>147</v>
      </c>
      <c r="B41" s="129">
        <v>957</v>
      </c>
      <c r="C41" s="129">
        <v>19</v>
      </c>
      <c r="D41" s="144">
        <f t="shared" si="0"/>
        <v>976</v>
      </c>
      <c r="E41" s="130">
        <v>1225</v>
      </c>
      <c r="F41" s="130">
        <v>18</v>
      </c>
      <c r="G41" s="131">
        <f t="shared" si="2"/>
        <v>1243</v>
      </c>
      <c r="H41" s="130">
        <v>1239</v>
      </c>
      <c r="I41" s="130">
        <v>10</v>
      </c>
      <c r="J41" s="144">
        <f t="shared" si="1"/>
        <v>1249</v>
      </c>
      <c r="K41" s="130">
        <v>1462</v>
      </c>
      <c r="L41" s="132">
        <v>13</v>
      </c>
      <c r="M41" s="133">
        <f t="shared" si="3"/>
        <v>1475</v>
      </c>
      <c r="N41" s="134">
        <v>1192</v>
      </c>
      <c r="O41" s="134">
        <v>15</v>
      </c>
      <c r="P41" s="146">
        <f t="shared" si="4"/>
        <v>1207</v>
      </c>
      <c r="Q41" s="128"/>
    </row>
    <row r="42" spans="1:17" ht="15.75" thickBot="1" x14ac:dyDescent="0.3">
      <c r="A42" s="72" t="s">
        <v>148</v>
      </c>
      <c r="B42" s="129">
        <v>1297</v>
      </c>
      <c r="C42" s="129">
        <v>16</v>
      </c>
      <c r="D42" s="144">
        <f t="shared" si="0"/>
        <v>1313</v>
      </c>
      <c r="E42" s="130">
        <v>475</v>
      </c>
      <c r="F42" s="130">
        <v>4</v>
      </c>
      <c r="G42" s="131">
        <f t="shared" si="2"/>
        <v>479</v>
      </c>
      <c r="H42" s="130">
        <v>486</v>
      </c>
      <c r="I42" s="130">
        <v>6</v>
      </c>
      <c r="J42" s="144">
        <f t="shared" si="1"/>
        <v>492</v>
      </c>
      <c r="K42" s="130">
        <v>513</v>
      </c>
      <c r="L42" s="132">
        <v>7</v>
      </c>
      <c r="M42" s="133">
        <f t="shared" si="3"/>
        <v>520</v>
      </c>
      <c r="N42" s="134">
        <v>590</v>
      </c>
      <c r="O42" s="134">
        <v>1</v>
      </c>
      <c r="P42" s="146">
        <f t="shared" si="4"/>
        <v>591</v>
      </c>
      <c r="Q42" s="128"/>
    </row>
    <row r="43" spans="1:17" ht="15.75" thickBot="1" x14ac:dyDescent="0.3">
      <c r="A43" s="72" t="s">
        <v>149</v>
      </c>
      <c r="B43" s="129">
        <v>509</v>
      </c>
      <c r="C43" s="129">
        <v>6</v>
      </c>
      <c r="D43" s="144">
        <f t="shared" si="0"/>
        <v>515</v>
      </c>
      <c r="E43" s="130">
        <v>1026</v>
      </c>
      <c r="F43" s="130">
        <v>6</v>
      </c>
      <c r="G43" s="131">
        <f t="shared" si="2"/>
        <v>1032</v>
      </c>
      <c r="H43" s="130">
        <v>953</v>
      </c>
      <c r="I43" s="130">
        <v>7</v>
      </c>
      <c r="J43" s="144">
        <f t="shared" si="1"/>
        <v>960</v>
      </c>
      <c r="K43" s="130">
        <v>1104</v>
      </c>
      <c r="L43" s="132">
        <v>7</v>
      </c>
      <c r="M43" s="133">
        <f t="shared" si="3"/>
        <v>1111</v>
      </c>
      <c r="N43" s="134">
        <v>989</v>
      </c>
      <c r="O43" s="134">
        <v>9</v>
      </c>
      <c r="P43" s="146">
        <f t="shared" si="4"/>
        <v>998</v>
      </c>
      <c r="Q43" s="128"/>
    </row>
    <row r="44" spans="1:17" s="223" customFormat="1" ht="15.75" thickBot="1" x14ac:dyDescent="0.3">
      <c r="A44" s="220" t="s">
        <v>150</v>
      </c>
      <c r="B44" s="216">
        <f>SUM(B7:B43)</f>
        <v>51161</v>
      </c>
      <c r="C44" s="216">
        <f>SUM(C7:C43)</f>
        <v>975</v>
      </c>
      <c r="D44" s="216">
        <f>SUM(B44:C44)</f>
        <v>52136</v>
      </c>
      <c r="E44" s="216">
        <f>SUM(E7:E43)</f>
        <v>54151</v>
      </c>
      <c r="F44" s="216">
        <f>SUM(F11:F43)</f>
        <v>869</v>
      </c>
      <c r="G44" s="217">
        <f t="shared" si="2"/>
        <v>55020</v>
      </c>
      <c r="H44" s="216">
        <v>54955</v>
      </c>
      <c r="I44" s="216">
        <v>1103</v>
      </c>
      <c r="J44" s="216">
        <f>SUM(H44:I44)</f>
        <v>56058</v>
      </c>
      <c r="K44" s="216">
        <v>63668</v>
      </c>
      <c r="L44" s="221">
        <v>1365</v>
      </c>
      <c r="M44" s="218">
        <f t="shared" si="3"/>
        <v>65033</v>
      </c>
      <c r="N44" s="222">
        <f>SUM(N7:N43)</f>
        <v>67329</v>
      </c>
      <c r="O44" s="222">
        <f>SUM(O7:O43)</f>
        <v>1357</v>
      </c>
      <c r="P44" s="219">
        <f t="shared" si="4"/>
        <v>68686</v>
      </c>
    </row>
    <row r="45" spans="1:17" x14ac:dyDescent="0.25">
      <c r="A45" s="136"/>
      <c r="B45" s="136"/>
      <c r="C45" s="136"/>
      <c r="D45" s="137"/>
      <c r="E45" s="138"/>
      <c r="F45" s="138"/>
      <c r="G45" s="139"/>
      <c r="H45" s="138"/>
      <c r="I45" s="138"/>
      <c r="J45" s="139"/>
    </row>
    <row r="46" spans="1:17" x14ac:dyDescent="0.25">
      <c r="C46" s="160"/>
    </row>
    <row r="47" spans="1:17" x14ac:dyDescent="0.25">
      <c r="C47" s="160"/>
    </row>
    <row r="48" spans="1:17" x14ac:dyDescent="0.25">
      <c r="C48" s="160"/>
    </row>
    <row r="49" spans="3:3" x14ac:dyDescent="0.25">
      <c r="C49" s="160"/>
    </row>
    <row r="50" spans="3:3" x14ac:dyDescent="0.25">
      <c r="C50" s="160"/>
    </row>
  </sheetData>
  <mergeCells count="7">
    <mergeCell ref="A45:C45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L1" sqref="L1"/>
    </sheetView>
  </sheetViews>
  <sheetFormatPr defaultRowHeight="15" x14ac:dyDescent="0.25"/>
  <cols>
    <col min="1" max="1" width="48" customWidth="1"/>
    <col min="2" max="3" width="11.85546875" bestFit="1" customWidth="1"/>
    <col min="4" max="4" width="12" bestFit="1" customWidth="1"/>
    <col min="5" max="5" width="11.85546875" bestFit="1" customWidth="1"/>
    <col min="6" max="6" width="12" bestFit="1" customWidth="1"/>
    <col min="7" max="7" width="11.7109375" bestFit="1" customWidth="1"/>
  </cols>
  <sheetData>
    <row r="1" spans="1:7" ht="15.75" thickBot="1" x14ac:dyDescent="0.3">
      <c r="A1" s="105" t="s">
        <v>161</v>
      </c>
      <c r="B1" s="106"/>
      <c r="C1" s="106"/>
      <c r="D1" s="106"/>
      <c r="E1" s="106"/>
      <c r="F1" s="106"/>
      <c r="G1" s="107"/>
    </row>
    <row r="2" spans="1:7" ht="15.75" thickBot="1" x14ac:dyDescent="0.3">
      <c r="A2" s="1"/>
      <c r="B2" s="2">
        <v>2011</v>
      </c>
      <c r="C2" s="2">
        <v>2012</v>
      </c>
      <c r="D2" s="2">
        <v>2013</v>
      </c>
      <c r="E2" s="2">
        <v>2014</v>
      </c>
      <c r="F2" s="2">
        <v>2015</v>
      </c>
      <c r="G2" s="3">
        <v>2016</v>
      </c>
    </row>
    <row r="3" spans="1:7" s="54" customFormat="1" ht="15.75" thickBot="1" x14ac:dyDescent="0.3">
      <c r="A3" s="51" t="s">
        <v>48</v>
      </c>
      <c r="B3" s="52">
        <v>47286</v>
      </c>
      <c r="C3" s="52">
        <v>47286</v>
      </c>
      <c r="D3" s="52">
        <v>47646</v>
      </c>
      <c r="E3" s="52">
        <v>49825</v>
      </c>
      <c r="F3" s="52">
        <v>49965</v>
      </c>
      <c r="G3" s="53">
        <v>50803</v>
      </c>
    </row>
    <row r="4" spans="1:7" s="55" customFormat="1" ht="15.75" thickBot="1" x14ac:dyDescent="0.3">
      <c r="A4" s="60" t="s">
        <v>47</v>
      </c>
      <c r="B4" s="61">
        <f>'Prison popn by state 2011-2016'!D43</f>
        <v>49481</v>
      </c>
      <c r="C4" s="61">
        <f>'Prison popn by state 2011-2016'!K43</f>
        <v>52136</v>
      </c>
      <c r="D4" s="61">
        <f>'Prison popn by state 2011-2016'!R43</f>
        <v>55173</v>
      </c>
      <c r="E4" s="61">
        <f>'Prison popn by state 2011-2016'!Y43</f>
        <v>56059</v>
      </c>
      <c r="F4" s="61">
        <f>'Prison popn by state 2011-2016'!AM43</f>
        <v>65033</v>
      </c>
      <c r="G4" s="61">
        <f>'Prison popn by state 2011-2016'!AT43</f>
        <v>68686</v>
      </c>
    </row>
    <row r="5" spans="1:7" s="59" customFormat="1" ht="15.75" thickBot="1" x14ac:dyDescent="0.3">
      <c r="A5" s="62" t="s">
        <v>160</v>
      </c>
      <c r="B5" s="63">
        <f>B4-B3</f>
        <v>2195</v>
      </c>
      <c r="C5" s="63">
        <f t="shared" ref="C5:G5" si="0">C4-C3</f>
        <v>4850</v>
      </c>
      <c r="D5" s="63">
        <f t="shared" si="0"/>
        <v>7527</v>
      </c>
      <c r="E5" s="63">
        <f t="shared" si="0"/>
        <v>6234</v>
      </c>
      <c r="F5" s="63">
        <f t="shared" si="0"/>
        <v>15068</v>
      </c>
      <c r="G5" s="64">
        <f t="shared" si="0"/>
        <v>17883</v>
      </c>
    </row>
    <row r="6" spans="1:7" s="58" customFormat="1" ht="15.75" thickBot="1" x14ac:dyDescent="0.3">
      <c r="A6" s="56"/>
      <c r="B6" s="57"/>
      <c r="C6" s="57"/>
      <c r="D6" s="57"/>
      <c r="E6" s="57"/>
      <c r="F6" s="57"/>
      <c r="G6" s="57"/>
    </row>
    <row r="7" spans="1:7" ht="15.75" thickBot="1" x14ac:dyDescent="0.3">
      <c r="A7" s="105" t="s">
        <v>51</v>
      </c>
      <c r="B7" s="106"/>
      <c r="C7" s="106"/>
      <c r="D7" s="106"/>
      <c r="E7" s="106"/>
      <c r="F7" s="106"/>
      <c r="G7" s="107"/>
    </row>
    <row r="8" spans="1:7" ht="15.75" thickBot="1" x14ac:dyDescent="0.3">
      <c r="A8" s="51" t="s">
        <v>49</v>
      </c>
      <c r="B8" s="65"/>
      <c r="C8" s="65">
        <f>(C3-B3)/B3*100</f>
        <v>0</v>
      </c>
      <c r="D8" s="65">
        <f t="shared" ref="D8:G8" si="1">(D3-C3)/C3*100</f>
        <v>0.76132470498667681</v>
      </c>
      <c r="E8" s="65">
        <f t="shared" si="1"/>
        <v>4.5733115056877809</v>
      </c>
      <c r="F8" s="65">
        <f t="shared" si="1"/>
        <v>0.28098344204716508</v>
      </c>
      <c r="G8" s="66">
        <f t="shared" si="1"/>
        <v>1.6771740218152709</v>
      </c>
    </row>
    <row r="9" spans="1:7" ht="15.75" thickBot="1" x14ac:dyDescent="0.3">
      <c r="A9" s="13" t="s">
        <v>50</v>
      </c>
      <c r="B9" s="67"/>
      <c r="C9" s="68">
        <f>(C4-B4)/B4*100</f>
        <v>5.3656959236878805</v>
      </c>
      <c r="D9" s="68">
        <f t="shared" ref="D9:G9" si="2">(D4-C4)/C4*100</f>
        <v>5.8251496087156669</v>
      </c>
      <c r="E9" s="68">
        <f t="shared" si="2"/>
        <v>1.6058579377594113</v>
      </c>
      <c r="F9" s="68">
        <f t="shared" si="2"/>
        <v>16.008134287090385</v>
      </c>
      <c r="G9" s="69">
        <f t="shared" si="2"/>
        <v>5.6171482170590314</v>
      </c>
    </row>
  </sheetData>
  <mergeCells count="2">
    <mergeCell ref="A1:G1"/>
    <mergeCell ref="A7:G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13" workbookViewId="0">
      <selection activeCell="C22" sqref="C22"/>
    </sheetView>
  </sheetViews>
  <sheetFormatPr defaultRowHeight="15" x14ac:dyDescent="0.25"/>
  <cols>
    <col min="1" max="1" width="36.5703125" style="109" customWidth="1"/>
    <col min="2" max="2" width="10.42578125" style="109" bestFit="1" customWidth="1"/>
    <col min="3" max="3" width="9.28515625" style="109" bestFit="1" customWidth="1"/>
    <col min="4" max="4" width="10.7109375" style="115" bestFit="1" customWidth="1"/>
    <col min="5" max="5" width="10.7109375" style="109" bestFit="1" customWidth="1"/>
    <col min="6" max="6" width="9.28515625" style="109" bestFit="1" customWidth="1"/>
    <col min="7" max="7" width="10.7109375" style="115" bestFit="1" customWidth="1"/>
    <col min="8" max="8" width="10.42578125" style="109" bestFit="1" customWidth="1"/>
    <col min="9" max="9" width="9.28515625" style="109" bestFit="1" customWidth="1"/>
    <col min="10" max="10" width="10.5703125" style="115" bestFit="1" customWidth="1"/>
    <col min="11" max="11" width="10.5703125" style="109" bestFit="1" customWidth="1"/>
    <col min="12" max="12" width="9.28515625" style="109" bestFit="1" customWidth="1"/>
    <col min="13" max="13" width="10.85546875" style="115" bestFit="1" customWidth="1"/>
    <col min="14" max="16384" width="9.140625" style="109"/>
  </cols>
  <sheetData>
    <row r="1" spans="1:13" s="211" customFormat="1" x14ac:dyDescent="0.25">
      <c r="A1" s="235" t="s">
        <v>163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3" s="211" customFormat="1" x14ac:dyDescent="0.25">
      <c r="A2" s="110" t="s">
        <v>69</v>
      </c>
      <c r="B2" s="236">
        <v>2013</v>
      </c>
      <c r="C2" s="236"/>
      <c r="D2" s="236"/>
      <c r="E2" s="236">
        <v>2014</v>
      </c>
      <c r="F2" s="236"/>
      <c r="G2" s="236"/>
      <c r="H2" s="236">
        <v>2015</v>
      </c>
      <c r="I2" s="236"/>
      <c r="J2" s="236"/>
      <c r="K2" s="236">
        <v>2016</v>
      </c>
      <c r="L2" s="236"/>
      <c r="M2" s="236"/>
    </row>
    <row r="3" spans="1:13" x14ac:dyDescent="0.25">
      <c r="A3" s="110"/>
      <c r="B3" s="111" t="s">
        <v>70</v>
      </c>
      <c r="C3" s="111" t="s">
        <v>71</v>
      </c>
      <c r="D3" s="112" t="s">
        <v>59</v>
      </c>
      <c r="E3" s="111" t="s">
        <v>70</v>
      </c>
      <c r="F3" s="111" t="s">
        <v>71</v>
      </c>
      <c r="G3" s="112" t="s">
        <v>59</v>
      </c>
      <c r="H3" s="111" t="s">
        <v>70</v>
      </c>
      <c r="I3" s="111" t="s">
        <v>71</v>
      </c>
      <c r="J3" s="112" t="s">
        <v>59</v>
      </c>
      <c r="K3" s="111" t="s">
        <v>70</v>
      </c>
      <c r="L3" s="111" t="s">
        <v>71</v>
      </c>
      <c r="M3" s="112" t="s">
        <v>59</v>
      </c>
    </row>
    <row r="4" spans="1:13" x14ac:dyDescent="0.25">
      <c r="A4" s="113" t="s">
        <v>72</v>
      </c>
      <c r="B4" s="113">
        <v>618</v>
      </c>
      <c r="C4" s="113">
        <v>28</v>
      </c>
      <c r="D4" s="114">
        <f t="shared" ref="D4:D32" si="0">SUM(B4:C4)</f>
        <v>646</v>
      </c>
      <c r="E4" s="113">
        <v>884</v>
      </c>
      <c r="F4" s="113">
        <v>50</v>
      </c>
      <c r="G4" s="114">
        <f t="shared" ref="G4:G32" si="1">SUM(E4:F4)</f>
        <v>934</v>
      </c>
      <c r="H4" s="113">
        <v>642</v>
      </c>
      <c r="I4" s="113">
        <v>13</v>
      </c>
      <c r="J4" s="114">
        <f t="shared" ref="J4:J32" si="2">SUM(H4:I4)</f>
        <v>655</v>
      </c>
      <c r="K4" s="113">
        <v>712</v>
      </c>
      <c r="L4" s="113">
        <v>39</v>
      </c>
      <c r="M4" s="114">
        <f t="shared" ref="M4:M32" si="3">SUM(K4:L4)</f>
        <v>751</v>
      </c>
    </row>
    <row r="5" spans="1:13" x14ac:dyDescent="0.25">
      <c r="A5" s="113" t="s">
        <v>73</v>
      </c>
      <c r="B5" s="113">
        <v>685</v>
      </c>
      <c r="C5" s="113">
        <v>14</v>
      </c>
      <c r="D5" s="114">
        <f t="shared" si="0"/>
        <v>699</v>
      </c>
      <c r="E5" s="113">
        <v>777</v>
      </c>
      <c r="F5" s="113">
        <v>31</v>
      </c>
      <c r="G5" s="114">
        <f t="shared" si="1"/>
        <v>808</v>
      </c>
      <c r="H5" s="113">
        <v>730</v>
      </c>
      <c r="I5" s="113">
        <v>40</v>
      </c>
      <c r="J5" s="114">
        <f t="shared" si="2"/>
        <v>770</v>
      </c>
      <c r="K5" s="113">
        <v>611</v>
      </c>
      <c r="L5" s="113">
        <v>48</v>
      </c>
      <c r="M5" s="114">
        <f t="shared" si="3"/>
        <v>659</v>
      </c>
    </row>
    <row r="6" spans="1:13" x14ac:dyDescent="0.25">
      <c r="A6" s="113" t="s">
        <v>74</v>
      </c>
      <c r="B6" s="113">
        <v>1000</v>
      </c>
      <c r="C6" s="113">
        <v>12</v>
      </c>
      <c r="D6" s="114">
        <f t="shared" si="0"/>
        <v>1012</v>
      </c>
      <c r="E6" s="113">
        <v>844</v>
      </c>
      <c r="F6" s="113">
        <v>20</v>
      </c>
      <c r="G6" s="114">
        <f t="shared" si="1"/>
        <v>864</v>
      </c>
      <c r="H6" s="113">
        <v>1375</v>
      </c>
      <c r="I6" s="113">
        <v>183</v>
      </c>
      <c r="J6" s="114">
        <f t="shared" si="2"/>
        <v>1558</v>
      </c>
      <c r="K6" s="113">
        <v>1010</v>
      </c>
      <c r="L6" s="113">
        <v>27</v>
      </c>
      <c r="M6" s="114">
        <f t="shared" si="3"/>
        <v>1037</v>
      </c>
    </row>
    <row r="7" spans="1:13" x14ac:dyDescent="0.25">
      <c r="A7" s="113" t="s">
        <v>75</v>
      </c>
      <c r="B7" s="113">
        <v>8301</v>
      </c>
      <c r="C7" s="113">
        <v>681</v>
      </c>
      <c r="D7" s="114">
        <f t="shared" si="0"/>
        <v>8982</v>
      </c>
      <c r="E7" s="113">
        <v>7128</v>
      </c>
      <c r="F7" s="113">
        <v>529</v>
      </c>
      <c r="G7" s="114">
        <f t="shared" si="1"/>
        <v>7657</v>
      </c>
      <c r="H7" s="113">
        <v>8177</v>
      </c>
      <c r="I7" s="113">
        <v>603</v>
      </c>
      <c r="J7" s="114">
        <f t="shared" si="2"/>
        <v>8780</v>
      </c>
      <c r="K7" s="113">
        <v>9411</v>
      </c>
      <c r="L7" s="113">
        <v>343</v>
      </c>
      <c r="M7" s="114">
        <f t="shared" si="3"/>
        <v>9754</v>
      </c>
    </row>
    <row r="8" spans="1:13" x14ac:dyDescent="0.25">
      <c r="A8" s="113" t="s">
        <v>76</v>
      </c>
      <c r="B8" s="113">
        <v>6852</v>
      </c>
      <c r="C8" s="113">
        <v>320</v>
      </c>
      <c r="D8" s="114">
        <f t="shared" si="0"/>
        <v>7172</v>
      </c>
      <c r="E8" s="113">
        <v>8153</v>
      </c>
      <c r="F8" s="113">
        <v>407</v>
      </c>
      <c r="G8" s="114">
        <f t="shared" si="1"/>
        <v>8560</v>
      </c>
      <c r="H8" s="113">
        <v>8509</v>
      </c>
      <c r="I8" s="113">
        <v>314</v>
      </c>
      <c r="J8" s="114">
        <f t="shared" si="2"/>
        <v>8823</v>
      </c>
      <c r="K8" s="113">
        <v>8141</v>
      </c>
      <c r="L8" s="113">
        <v>361</v>
      </c>
      <c r="M8" s="114">
        <f t="shared" si="3"/>
        <v>8502</v>
      </c>
    </row>
    <row r="9" spans="1:13" x14ac:dyDescent="0.25">
      <c r="A9" s="113" t="s">
        <v>77</v>
      </c>
      <c r="B9" s="113">
        <v>387</v>
      </c>
      <c r="C9" s="113">
        <v>44</v>
      </c>
      <c r="D9" s="114">
        <f t="shared" si="0"/>
        <v>431</v>
      </c>
      <c r="E9" s="113">
        <v>349</v>
      </c>
      <c r="F9" s="113">
        <v>9</v>
      </c>
      <c r="G9" s="114">
        <f t="shared" si="1"/>
        <v>358</v>
      </c>
      <c r="H9" s="113">
        <v>214</v>
      </c>
      <c r="I9" s="113">
        <v>22</v>
      </c>
      <c r="J9" s="114">
        <f t="shared" si="2"/>
        <v>236</v>
      </c>
      <c r="K9" s="113">
        <v>278</v>
      </c>
      <c r="L9" s="113">
        <v>15</v>
      </c>
      <c r="M9" s="114">
        <f t="shared" si="3"/>
        <v>293</v>
      </c>
    </row>
    <row r="10" spans="1:13" x14ac:dyDescent="0.25">
      <c r="A10" s="113" t="s">
        <v>78</v>
      </c>
      <c r="B10" s="113">
        <v>183</v>
      </c>
      <c r="C10" s="113">
        <v>5</v>
      </c>
      <c r="D10" s="114">
        <f t="shared" si="0"/>
        <v>188</v>
      </c>
      <c r="E10" s="113">
        <v>162</v>
      </c>
      <c r="F10" s="113">
        <v>8</v>
      </c>
      <c r="G10" s="114">
        <f t="shared" si="1"/>
        <v>170</v>
      </c>
      <c r="H10" s="113">
        <v>34</v>
      </c>
      <c r="I10" s="113">
        <v>2</v>
      </c>
      <c r="J10" s="114">
        <f t="shared" si="2"/>
        <v>36</v>
      </c>
      <c r="K10" s="113">
        <v>86</v>
      </c>
      <c r="L10" s="113">
        <v>4</v>
      </c>
      <c r="M10" s="114">
        <f t="shared" si="3"/>
        <v>90</v>
      </c>
    </row>
    <row r="11" spans="1:13" x14ac:dyDescent="0.25">
      <c r="A11" s="113" t="s">
        <v>79</v>
      </c>
      <c r="B11" s="113">
        <v>1610</v>
      </c>
      <c r="C11" s="113">
        <v>79</v>
      </c>
      <c r="D11" s="114">
        <f t="shared" si="0"/>
        <v>1689</v>
      </c>
      <c r="E11" s="113">
        <v>1286</v>
      </c>
      <c r="F11" s="113">
        <v>63</v>
      </c>
      <c r="G11" s="114">
        <f t="shared" si="1"/>
        <v>1349</v>
      </c>
      <c r="H11" s="113">
        <v>1094</v>
      </c>
      <c r="I11" s="113">
        <v>101</v>
      </c>
      <c r="J11" s="114">
        <f t="shared" si="2"/>
        <v>1195</v>
      </c>
      <c r="K11" s="113">
        <v>1344</v>
      </c>
      <c r="L11" s="113">
        <v>112</v>
      </c>
      <c r="M11" s="114">
        <f t="shared" si="3"/>
        <v>1456</v>
      </c>
    </row>
    <row r="12" spans="1:13" x14ac:dyDescent="0.25">
      <c r="A12" s="113" t="s">
        <v>80</v>
      </c>
      <c r="B12" s="113">
        <v>621</v>
      </c>
      <c r="C12" s="113">
        <v>15</v>
      </c>
      <c r="D12" s="114">
        <f t="shared" si="0"/>
        <v>636</v>
      </c>
      <c r="E12" s="113">
        <v>525</v>
      </c>
      <c r="F12" s="113">
        <v>15</v>
      </c>
      <c r="G12" s="114">
        <f t="shared" si="1"/>
        <v>540</v>
      </c>
      <c r="H12" s="113">
        <v>406</v>
      </c>
      <c r="I12" s="113">
        <v>18</v>
      </c>
      <c r="J12" s="114">
        <f t="shared" si="2"/>
        <v>424</v>
      </c>
      <c r="K12" s="113">
        <v>663</v>
      </c>
      <c r="L12" s="113">
        <v>20</v>
      </c>
      <c r="M12" s="114">
        <f t="shared" si="3"/>
        <v>683</v>
      </c>
    </row>
    <row r="13" spans="1:13" x14ac:dyDescent="0.25">
      <c r="A13" s="113" t="s">
        <v>81</v>
      </c>
      <c r="B13" s="113">
        <v>623</v>
      </c>
      <c r="C13" s="113">
        <v>15</v>
      </c>
      <c r="D13" s="114">
        <f t="shared" si="0"/>
        <v>638</v>
      </c>
      <c r="E13" s="113">
        <v>520</v>
      </c>
      <c r="F13" s="113">
        <v>24</v>
      </c>
      <c r="G13" s="114">
        <f t="shared" si="1"/>
        <v>544</v>
      </c>
      <c r="H13" s="113">
        <v>243</v>
      </c>
      <c r="I13" s="113">
        <v>22</v>
      </c>
      <c r="J13" s="114">
        <f t="shared" si="2"/>
        <v>265</v>
      </c>
      <c r="K13" s="113">
        <v>288</v>
      </c>
      <c r="L13" s="113">
        <v>23</v>
      </c>
      <c r="M13" s="114">
        <f t="shared" si="3"/>
        <v>311</v>
      </c>
    </row>
    <row r="14" spans="1:13" x14ac:dyDescent="0.25">
      <c r="A14" s="113" t="s">
        <v>82</v>
      </c>
      <c r="B14" s="113">
        <v>47689</v>
      </c>
      <c r="C14" s="113">
        <v>2747</v>
      </c>
      <c r="D14" s="114">
        <f t="shared" si="0"/>
        <v>50436</v>
      </c>
      <c r="E14" s="113">
        <v>44385</v>
      </c>
      <c r="F14" s="113">
        <v>2491</v>
      </c>
      <c r="G14" s="114">
        <f t="shared" si="1"/>
        <v>46876</v>
      </c>
      <c r="H14" s="113">
        <v>36051</v>
      </c>
      <c r="I14" s="113">
        <v>2249</v>
      </c>
      <c r="J14" s="114">
        <f t="shared" si="2"/>
        <v>38300</v>
      </c>
      <c r="K14" s="113">
        <v>45201</v>
      </c>
      <c r="L14" s="113">
        <v>2501</v>
      </c>
      <c r="M14" s="114">
        <f t="shared" si="3"/>
        <v>47702</v>
      </c>
    </row>
    <row r="15" spans="1:13" x14ac:dyDescent="0.25">
      <c r="A15" s="113" t="s">
        <v>83</v>
      </c>
      <c r="B15" s="113">
        <v>12920</v>
      </c>
      <c r="C15" s="113">
        <v>296</v>
      </c>
      <c r="D15" s="114">
        <f t="shared" si="0"/>
        <v>13216</v>
      </c>
      <c r="E15" s="113">
        <v>8223</v>
      </c>
      <c r="F15" s="113">
        <v>282</v>
      </c>
      <c r="G15" s="114">
        <f t="shared" si="1"/>
        <v>8505</v>
      </c>
      <c r="H15" s="113">
        <v>9207</v>
      </c>
      <c r="I15" s="113">
        <v>252</v>
      </c>
      <c r="J15" s="114">
        <f t="shared" si="2"/>
        <v>9459</v>
      </c>
      <c r="K15" s="113">
        <v>10969</v>
      </c>
      <c r="L15" s="113">
        <v>289</v>
      </c>
      <c r="M15" s="114">
        <f t="shared" si="3"/>
        <v>11258</v>
      </c>
    </row>
    <row r="16" spans="1:13" x14ac:dyDescent="0.25">
      <c r="A16" s="113" t="s">
        <v>84</v>
      </c>
      <c r="B16" s="113">
        <v>11661</v>
      </c>
      <c r="C16" s="113">
        <v>197</v>
      </c>
      <c r="D16" s="114">
        <f t="shared" si="0"/>
        <v>11858</v>
      </c>
      <c r="E16" s="113">
        <v>9987</v>
      </c>
      <c r="F16" s="113">
        <v>262</v>
      </c>
      <c r="G16" s="114">
        <f t="shared" si="1"/>
        <v>10249</v>
      </c>
      <c r="H16" s="113">
        <v>9659</v>
      </c>
      <c r="I16" s="113">
        <v>54</v>
      </c>
      <c r="J16" s="114">
        <f t="shared" si="2"/>
        <v>9713</v>
      </c>
      <c r="K16" s="113">
        <v>5871</v>
      </c>
      <c r="L16" s="113">
        <v>322</v>
      </c>
      <c r="M16" s="114">
        <f t="shared" si="3"/>
        <v>6193</v>
      </c>
    </row>
    <row r="17" spans="1:13" x14ac:dyDescent="0.25">
      <c r="A17" s="113" t="s">
        <v>85</v>
      </c>
      <c r="B17" s="113">
        <v>5666</v>
      </c>
      <c r="C17" s="113">
        <v>131</v>
      </c>
      <c r="D17" s="114">
        <f t="shared" si="0"/>
        <v>5797</v>
      </c>
      <c r="E17" s="113">
        <v>4284</v>
      </c>
      <c r="F17" s="113">
        <v>152</v>
      </c>
      <c r="G17" s="114">
        <f t="shared" si="1"/>
        <v>4436</v>
      </c>
      <c r="H17" s="113">
        <v>3603</v>
      </c>
      <c r="I17" s="113">
        <v>183</v>
      </c>
      <c r="J17" s="114">
        <f t="shared" si="2"/>
        <v>3786</v>
      </c>
      <c r="K17" s="113">
        <v>4003</v>
      </c>
      <c r="L17" s="113">
        <v>145</v>
      </c>
      <c r="M17" s="114">
        <f t="shared" si="3"/>
        <v>4148</v>
      </c>
    </row>
    <row r="18" spans="1:13" x14ac:dyDescent="0.25">
      <c r="A18" s="113" t="s">
        <v>86</v>
      </c>
      <c r="B18" s="113">
        <v>3023</v>
      </c>
      <c r="C18" s="113">
        <v>65</v>
      </c>
      <c r="D18" s="114">
        <f t="shared" si="0"/>
        <v>3088</v>
      </c>
      <c r="E18" s="113">
        <v>1758</v>
      </c>
      <c r="F18" s="113">
        <v>48</v>
      </c>
      <c r="G18" s="114">
        <f t="shared" si="1"/>
        <v>1806</v>
      </c>
      <c r="H18" s="113">
        <v>1040</v>
      </c>
      <c r="I18" s="113">
        <v>46</v>
      </c>
      <c r="J18" s="114">
        <f t="shared" si="2"/>
        <v>1086</v>
      </c>
      <c r="K18" s="113">
        <v>1058</v>
      </c>
      <c r="L18" s="113">
        <v>41</v>
      </c>
      <c r="M18" s="114">
        <f t="shared" si="3"/>
        <v>1099</v>
      </c>
    </row>
    <row r="19" spans="1:13" x14ac:dyDescent="0.25">
      <c r="A19" s="113" t="s">
        <v>87</v>
      </c>
      <c r="B19" s="113">
        <v>2662</v>
      </c>
      <c r="C19" s="113">
        <v>100</v>
      </c>
      <c r="D19" s="114">
        <f t="shared" si="0"/>
        <v>2762</v>
      </c>
      <c r="E19" s="113">
        <v>772</v>
      </c>
      <c r="F19" s="113">
        <v>11</v>
      </c>
      <c r="G19" s="114">
        <f t="shared" si="1"/>
        <v>783</v>
      </c>
      <c r="H19" s="113">
        <v>672</v>
      </c>
      <c r="I19" s="113">
        <v>10</v>
      </c>
      <c r="J19" s="114">
        <f t="shared" si="2"/>
        <v>682</v>
      </c>
      <c r="K19" s="113">
        <v>423</v>
      </c>
      <c r="L19" s="113">
        <v>23</v>
      </c>
      <c r="M19" s="114">
        <f t="shared" si="3"/>
        <v>446</v>
      </c>
    </row>
    <row r="20" spans="1:13" x14ac:dyDescent="0.25">
      <c r="A20" s="113" t="s">
        <v>88</v>
      </c>
      <c r="B20" s="113">
        <v>4225</v>
      </c>
      <c r="C20" s="113">
        <v>128</v>
      </c>
      <c r="D20" s="114">
        <f t="shared" si="0"/>
        <v>4353</v>
      </c>
      <c r="E20" s="113">
        <v>6844</v>
      </c>
      <c r="F20" s="113">
        <v>216</v>
      </c>
      <c r="G20" s="114">
        <f t="shared" si="1"/>
        <v>7060</v>
      </c>
      <c r="H20" s="113">
        <v>4205</v>
      </c>
      <c r="I20" s="113">
        <v>197</v>
      </c>
      <c r="J20" s="114">
        <f t="shared" si="2"/>
        <v>4402</v>
      </c>
      <c r="K20" s="113">
        <v>7201</v>
      </c>
      <c r="L20" s="113">
        <v>206</v>
      </c>
      <c r="M20" s="114">
        <f t="shared" si="3"/>
        <v>7407</v>
      </c>
    </row>
    <row r="21" spans="1:13" x14ac:dyDescent="0.25">
      <c r="A21" s="113" t="s">
        <v>89</v>
      </c>
      <c r="B21" s="113">
        <v>3784</v>
      </c>
      <c r="C21" s="113">
        <v>127</v>
      </c>
      <c r="D21" s="114">
        <f t="shared" si="0"/>
        <v>3911</v>
      </c>
      <c r="E21" s="113">
        <v>3523</v>
      </c>
      <c r="F21" s="113">
        <v>169</v>
      </c>
      <c r="G21" s="114">
        <f t="shared" si="1"/>
        <v>3692</v>
      </c>
      <c r="H21" s="113">
        <v>3257</v>
      </c>
      <c r="I21" s="113">
        <v>178</v>
      </c>
      <c r="J21" s="114">
        <f t="shared" si="2"/>
        <v>3435</v>
      </c>
      <c r="K21" s="113">
        <v>4186</v>
      </c>
      <c r="L21" s="113">
        <v>182</v>
      </c>
      <c r="M21" s="114">
        <f t="shared" si="3"/>
        <v>4368</v>
      </c>
    </row>
    <row r="22" spans="1:13" x14ac:dyDescent="0.25">
      <c r="A22" s="113" t="s">
        <v>90</v>
      </c>
      <c r="B22" s="113">
        <v>2623</v>
      </c>
      <c r="C22" s="113">
        <v>93</v>
      </c>
      <c r="D22" s="114">
        <f t="shared" si="0"/>
        <v>2716</v>
      </c>
      <c r="E22" s="113">
        <v>2564</v>
      </c>
      <c r="F22" s="113">
        <v>49</v>
      </c>
      <c r="G22" s="114">
        <f t="shared" si="1"/>
        <v>2613</v>
      </c>
      <c r="H22" s="113">
        <v>2846</v>
      </c>
      <c r="I22" s="113">
        <v>92</v>
      </c>
      <c r="J22" s="114">
        <f t="shared" si="2"/>
        <v>2938</v>
      </c>
      <c r="K22" s="113">
        <v>3654</v>
      </c>
      <c r="L22" s="113">
        <v>82</v>
      </c>
      <c r="M22" s="114">
        <f t="shared" si="3"/>
        <v>3736</v>
      </c>
    </row>
    <row r="23" spans="1:13" x14ac:dyDescent="0.25">
      <c r="A23" s="113" t="s">
        <v>91</v>
      </c>
      <c r="B23" s="113">
        <v>1587</v>
      </c>
      <c r="C23" s="113">
        <v>19</v>
      </c>
      <c r="D23" s="114">
        <f t="shared" si="0"/>
        <v>1606</v>
      </c>
      <c r="E23" s="113">
        <v>979</v>
      </c>
      <c r="F23" s="113">
        <v>18</v>
      </c>
      <c r="G23" s="114">
        <f t="shared" si="1"/>
        <v>997</v>
      </c>
      <c r="H23" s="113">
        <v>924</v>
      </c>
      <c r="I23" s="113">
        <v>38</v>
      </c>
      <c r="J23" s="114">
        <f t="shared" si="2"/>
        <v>962</v>
      </c>
      <c r="K23" s="113">
        <v>1641</v>
      </c>
      <c r="L23" s="113">
        <v>44</v>
      </c>
      <c r="M23" s="114">
        <f t="shared" si="3"/>
        <v>1685</v>
      </c>
    </row>
    <row r="24" spans="1:13" x14ac:dyDescent="0.25">
      <c r="A24" s="113" t="s">
        <v>92</v>
      </c>
      <c r="B24" s="113">
        <v>504</v>
      </c>
      <c r="C24" s="113">
        <v>4</v>
      </c>
      <c r="D24" s="114">
        <f t="shared" si="0"/>
        <v>508</v>
      </c>
      <c r="E24" s="113">
        <v>456</v>
      </c>
      <c r="F24" s="113"/>
      <c r="G24" s="114">
        <f t="shared" si="1"/>
        <v>456</v>
      </c>
      <c r="H24" s="113">
        <v>181</v>
      </c>
      <c r="I24" s="113">
        <v>1</v>
      </c>
      <c r="J24" s="114">
        <f t="shared" si="2"/>
        <v>182</v>
      </c>
      <c r="K24" s="113">
        <v>202</v>
      </c>
      <c r="L24" s="113">
        <v>2</v>
      </c>
      <c r="M24" s="114">
        <f t="shared" si="3"/>
        <v>204</v>
      </c>
    </row>
    <row r="25" spans="1:13" x14ac:dyDescent="0.25">
      <c r="A25" s="113" t="s">
        <v>93</v>
      </c>
      <c r="B25" s="113">
        <v>526</v>
      </c>
      <c r="C25" s="113">
        <v>10</v>
      </c>
      <c r="D25" s="114">
        <f t="shared" si="0"/>
        <v>536</v>
      </c>
      <c r="E25" s="113">
        <v>591</v>
      </c>
      <c r="F25" s="113">
        <v>19</v>
      </c>
      <c r="G25" s="114">
        <f t="shared" si="1"/>
        <v>610</v>
      </c>
      <c r="H25" s="113">
        <v>148</v>
      </c>
      <c r="I25" s="113">
        <v>1</v>
      </c>
      <c r="J25" s="114">
        <f t="shared" si="2"/>
        <v>149</v>
      </c>
      <c r="K25" s="113">
        <v>230</v>
      </c>
      <c r="L25" s="113">
        <v>6</v>
      </c>
      <c r="M25" s="114">
        <f t="shared" si="3"/>
        <v>236</v>
      </c>
    </row>
    <row r="26" spans="1:13" x14ac:dyDescent="0.25">
      <c r="A26" s="113" t="s">
        <v>94</v>
      </c>
      <c r="B26" s="113">
        <v>1481</v>
      </c>
      <c r="C26" s="113">
        <v>27</v>
      </c>
      <c r="D26" s="114">
        <f t="shared" si="0"/>
        <v>1508</v>
      </c>
      <c r="E26" s="113">
        <v>1870</v>
      </c>
      <c r="F26" s="113">
        <v>39</v>
      </c>
      <c r="G26" s="114">
        <f t="shared" si="1"/>
        <v>1909</v>
      </c>
      <c r="H26" s="113">
        <v>1532</v>
      </c>
      <c r="I26" s="113">
        <v>27</v>
      </c>
      <c r="J26" s="114">
        <f t="shared" si="2"/>
        <v>1559</v>
      </c>
      <c r="K26" s="113">
        <v>1644</v>
      </c>
      <c r="L26" s="113">
        <v>36</v>
      </c>
      <c r="M26" s="114">
        <f t="shared" si="3"/>
        <v>1680</v>
      </c>
    </row>
    <row r="27" spans="1:13" x14ac:dyDescent="0.25">
      <c r="A27" s="113" t="s">
        <v>95</v>
      </c>
      <c r="B27" s="113">
        <v>662</v>
      </c>
      <c r="C27" s="113">
        <v>30</v>
      </c>
      <c r="D27" s="114">
        <f t="shared" si="0"/>
        <v>692</v>
      </c>
      <c r="E27" s="113">
        <v>84</v>
      </c>
      <c r="F27" s="113">
        <v>7</v>
      </c>
      <c r="G27" s="114">
        <f t="shared" si="1"/>
        <v>91</v>
      </c>
      <c r="H27" s="113">
        <v>132</v>
      </c>
      <c r="I27" s="113"/>
      <c r="J27" s="114">
        <f t="shared" si="2"/>
        <v>132</v>
      </c>
      <c r="K27" s="113">
        <v>186</v>
      </c>
      <c r="L27" s="113">
        <v>5</v>
      </c>
      <c r="M27" s="114">
        <f t="shared" si="3"/>
        <v>191</v>
      </c>
    </row>
    <row r="28" spans="1:13" x14ac:dyDescent="0.25">
      <c r="A28" s="113" t="s">
        <v>96</v>
      </c>
      <c r="B28" s="113">
        <v>212</v>
      </c>
      <c r="C28" s="113">
        <v>10</v>
      </c>
      <c r="D28" s="114">
        <f t="shared" si="0"/>
        <v>222</v>
      </c>
      <c r="E28" s="113">
        <v>306</v>
      </c>
      <c r="F28" s="113">
        <v>9</v>
      </c>
      <c r="G28" s="114">
        <f t="shared" si="1"/>
        <v>315</v>
      </c>
      <c r="H28" s="113">
        <v>41</v>
      </c>
      <c r="I28" s="113">
        <v>7</v>
      </c>
      <c r="J28" s="114">
        <f t="shared" si="2"/>
        <v>48</v>
      </c>
      <c r="K28" s="113">
        <v>71</v>
      </c>
      <c r="L28" s="113">
        <v>12</v>
      </c>
      <c r="M28" s="114">
        <f t="shared" si="3"/>
        <v>83</v>
      </c>
    </row>
    <row r="29" spans="1:13" x14ac:dyDescent="0.25">
      <c r="A29" s="113" t="s">
        <v>97</v>
      </c>
      <c r="B29" s="113">
        <v>31</v>
      </c>
      <c r="C29" s="113"/>
      <c r="D29" s="114">
        <f t="shared" si="0"/>
        <v>31</v>
      </c>
      <c r="E29" s="113">
        <v>61</v>
      </c>
      <c r="F29" s="113"/>
      <c r="G29" s="114">
        <f t="shared" si="1"/>
        <v>61</v>
      </c>
      <c r="H29" s="113">
        <v>83</v>
      </c>
      <c r="I29" s="113"/>
      <c r="J29" s="114">
        <f t="shared" si="2"/>
        <v>83</v>
      </c>
      <c r="K29" s="113">
        <v>106</v>
      </c>
      <c r="L29" s="113">
        <v>9</v>
      </c>
      <c r="M29" s="114">
        <f t="shared" si="3"/>
        <v>115</v>
      </c>
    </row>
    <row r="30" spans="1:13" x14ac:dyDescent="0.25">
      <c r="A30" s="113" t="s">
        <v>98</v>
      </c>
      <c r="B30" s="113">
        <v>255</v>
      </c>
      <c r="C30" s="113"/>
      <c r="D30" s="114">
        <f t="shared" si="0"/>
        <v>255</v>
      </c>
      <c r="E30" s="113">
        <v>177</v>
      </c>
      <c r="F30" s="113">
        <v>2</v>
      </c>
      <c r="G30" s="114">
        <f t="shared" si="1"/>
        <v>179</v>
      </c>
      <c r="H30" s="113">
        <v>243</v>
      </c>
      <c r="I30" s="113"/>
      <c r="J30" s="114">
        <f t="shared" si="2"/>
        <v>243</v>
      </c>
      <c r="K30" s="113">
        <v>401</v>
      </c>
      <c r="L30" s="113">
        <v>2</v>
      </c>
      <c r="M30" s="114">
        <f t="shared" si="3"/>
        <v>403</v>
      </c>
    </row>
    <row r="31" spans="1:13" x14ac:dyDescent="0.25">
      <c r="A31" s="113" t="s">
        <v>99</v>
      </c>
      <c r="B31" s="113">
        <v>233</v>
      </c>
      <c r="C31" s="113">
        <v>1</v>
      </c>
      <c r="D31" s="114">
        <f t="shared" si="0"/>
        <v>234</v>
      </c>
      <c r="E31" s="113">
        <v>675</v>
      </c>
      <c r="F31" s="113">
        <v>20</v>
      </c>
      <c r="G31" s="114">
        <f t="shared" si="1"/>
        <v>695</v>
      </c>
      <c r="H31" s="113">
        <v>523</v>
      </c>
      <c r="I31" s="113">
        <v>8</v>
      </c>
      <c r="J31" s="114">
        <f t="shared" si="2"/>
        <v>531</v>
      </c>
      <c r="K31" s="113">
        <v>948</v>
      </c>
      <c r="L31" s="113">
        <v>26</v>
      </c>
      <c r="M31" s="114">
        <f t="shared" si="3"/>
        <v>974</v>
      </c>
    </row>
    <row r="32" spans="1:13" x14ac:dyDescent="0.25">
      <c r="A32" s="113" t="s">
        <v>100</v>
      </c>
      <c r="B32" s="113">
        <v>30428</v>
      </c>
      <c r="C32" s="113">
        <v>2646</v>
      </c>
      <c r="D32" s="114">
        <f t="shared" si="0"/>
        <v>33074</v>
      </c>
      <c r="E32" s="113">
        <v>23841</v>
      </c>
      <c r="F32" s="113">
        <v>1884</v>
      </c>
      <c r="G32" s="114">
        <f t="shared" si="1"/>
        <v>25725</v>
      </c>
      <c r="H32" s="113">
        <v>22365</v>
      </c>
      <c r="I32" s="113">
        <v>1988</v>
      </c>
      <c r="J32" s="114">
        <f t="shared" si="2"/>
        <v>24353</v>
      </c>
      <c r="K32" s="113">
        <v>25942</v>
      </c>
      <c r="L32" s="113">
        <v>1442</v>
      </c>
      <c r="M32" s="114">
        <f t="shared" si="3"/>
        <v>27384</v>
      </c>
    </row>
    <row r="33" spans="1:13" s="238" customFormat="1" x14ac:dyDescent="0.25">
      <c r="A33" s="237" t="s">
        <v>59</v>
      </c>
      <c r="B33" s="237">
        <f t="shared" ref="B33:M33" si="4">SUM(B4:B32)</f>
        <v>151052</v>
      </c>
      <c r="C33" s="237">
        <f t="shared" si="4"/>
        <v>7844</v>
      </c>
      <c r="D33" s="237">
        <f t="shared" si="4"/>
        <v>158896</v>
      </c>
      <c r="E33" s="237">
        <f t="shared" si="4"/>
        <v>132008</v>
      </c>
      <c r="F33" s="237">
        <f t="shared" si="4"/>
        <v>6834</v>
      </c>
      <c r="G33" s="237">
        <f t="shared" si="4"/>
        <v>138842</v>
      </c>
      <c r="H33" s="237">
        <f t="shared" si="4"/>
        <v>118136</v>
      </c>
      <c r="I33" s="237">
        <f t="shared" si="4"/>
        <v>6649</v>
      </c>
      <c r="J33" s="237">
        <f t="shared" si="4"/>
        <v>124785</v>
      </c>
      <c r="K33" s="237">
        <f t="shared" si="4"/>
        <v>136481</v>
      </c>
      <c r="L33" s="237">
        <f t="shared" si="4"/>
        <v>6367</v>
      </c>
      <c r="M33" s="237">
        <f t="shared" si="4"/>
        <v>142848</v>
      </c>
    </row>
  </sheetData>
  <mergeCells count="6">
    <mergeCell ref="A1:M1"/>
    <mergeCell ref="A2:A3"/>
    <mergeCell ref="B2:D2"/>
    <mergeCell ref="E2:G2"/>
    <mergeCell ref="H2:J2"/>
    <mergeCell ref="K2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17" sqref="C17"/>
    </sheetView>
  </sheetViews>
  <sheetFormatPr defaultRowHeight="15" x14ac:dyDescent="0.25"/>
  <cols>
    <col min="1" max="1" width="28" customWidth="1"/>
  </cols>
  <sheetData>
    <row r="1" spans="1:5" s="211" customFormat="1" ht="15.75" thickBot="1" x14ac:dyDescent="0.3">
      <c r="A1" s="232" t="s">
        <v>60</v>
      </c>
      <c r="B1" s="232"/>
      <c r="C1" s="232"/>
      <c r="D1" s="232"/>
      <c r="E1" s="232"/>
    </row>
    <row r="2" spans="1:5" s="211" customFormat="1" ht="15.75" thickBot="1" x14ac:dyDescent="0.3">
      <c r="A2" s="220" t="s">
        <v>61</v>
      </c>
      <c r="B2" s="224">
        <v>2013</v>
      </c>
      <c r="C2" s="224">
        <v>2014</v>
      </c>
      <c r="D2" s="224">
        <v>2015</v>
      </c>
      <c r="E2" s="225">
        <v>2016</v>
      </c>
    </row>
    <row r="3" spans="1:5" x14ac:dyDescent="0.25">
      <c r="A3" s="70" t="s">
        <v>62</v>
      </c>
      <c r="B3" s="71">
        <v>93849</v>
      </c>
      <c r="C3" s="71">
        <v>84259</v>
      </c>
      <c r="D3" s="71">
        <v>78791</v>
      </c>
      <c r="E3" s="71">
        <v>89404</v>
      </c>
    </row>
    <row r="4" spans="1:5" x14ac:dyDescent="0.25">
      <c r="A4" s="72" t="s">
        <v>63</v>
      </c>
      <c r="B4" s="73">
        <v>40215</v>
      </c>
      <c r="C4" s="73">
        <v>31650</v>
      </c>
      <c r="D4" s="73">
        <v>28141</v>
      </c>
      <c r="E4" s="73">
        <v>32126</v>
      </c>
    </row>
    <row r="5" spans="1:5" x14ac:dyDescent="0.25">
      <c r="A5" s="72" t="s">
        <v>64</v>
      </c>
      <c r="B5" s="73">
        <v>24352</v>
      </c>
      <c r="C5" s="73">
        <v>22816</v>
      </c>
      <c r="D5" s="73">
        <v>16762</v>
      </c>
      <c r="E5" s="73">
        <v>17616</v>
      </c>
    </row>
    <row r="6" spans="1:5" x14ac:dyDescent="0.25">
      <c r="A6" s="72" t="s">
        <v>65</v>
      </c>
      <c r="B6" s="73">
        <v>100</v>
      </c>
      <c r="C6" s="73">
        <v>48</v>
      </c>
      <c r="D6" s="73">
        <v>642</v>
      </c>
      <c r="E6" s="73">
        <v>904</v>
      </c>
    </row>
    <row r="7" spans="1:5" x14ac:dyDescent="0.25">
      <c r="A7" s="72" t="s">
        <v>66</v>
      </c>
      <c r="B7" s="73"/>
      <c r="C7" s="73"/>
      <c r="D7" s="73">
        <v>449</v>
      </c>
      <c r="E7" s="73">
        <v>119</v>
      </c>
    </row>
    <row r="8" spans="1:5" x14ac:dyDescent="0.25">
      <c r="A8" s="72" t="s">
        <v>67</v>
      </c>
      <c r="B8" s="73">
        <v>361</v>
      </c>
      <c r="C8" s="73">
        <v>60</v>
      </c>
      <c r="D8" s="73"/>
      <c r="E8" s="73">
        <v>1409</v>
      </c>
    </row>
    <row r="9" spans="1:5" x14ac:dyDescent="0.25">
      <c r="A9" s="72" t="s">
        <v>68</v>
      </c>
      <c r="B9" s="73">
        <v>19</v>
      </c>
      <c r="C9" s="73">
        <v>9</v>
      </c>
      <c r="D9" s="73"/>
      <c r="E9" s="73">
        <v>1270</v>
      </c>
    </row>
    <row r="10" spans="1:5" s="211" customFormat="1" x14ac:dyDescent="0.25">
      <c r="A10" s="233" t="s">
        <v>59</v>
      </c>
      <c r="B10" s="234">
        <f>SUM(B3:B9)</f>
        <v>158896</v>
      </c>
      <c r="C10" s="234">
        <f>SUM(C3:C9)</f>
        <v>138842</v>
      </c>
      <c r="D10" s="234">
        <f>SUM(D3:D9)</f>
        <v>124785</v>
      </c>
      <c r="E10" s="234">
        <f>SUM(E3:E9)</f>
        <v>142848</v>
      </c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16" sqref="D16"/>
    </sheetView>
  </sheetViews>
  <sheetFormatPr defaultRowHeight="15" x14ac:dyDescent="0.25"/>
  <cols>
    <col min="1" max="1" width="56" bestFit="1" customWidth="1"/>
    <col min="2" max="5" width="12.5703125" bestFit="1" customWidth="1"/>
  </cols>
  <sheetData>
    <row r="1" spans="1:5" s="211" customFormat="1" ht="15.75" thickBot="1" x14ac:dyDescent="0.3">
      <c r="A1" s="211" t="s">
        <v>52</v>
      </c>
    </row>
    <row r="2" spans="1:5" s="211" customFormat="1" ht="15.75" thickBot="1" x14ac:dyDescent="0.3">
      <c r="A2" s="220" t="s">
        <v>53</v>
      </c>
      <c r="B2" s="224">
        <v>2013</v>
      </c>
      <c r="C2" s="224">
        <v>2014</v>
      </c>
      <c r="D2" s="224">
        <v>2015</v>
      </c>
      <c r="E2" s="225">
        <v>2016</v>
      </c>
    </row>
    <row r="3" spans="1:5" x14ac:dyDescent="0.25">
      <c r="A3" s="70" t="s">
        <v>54</v>
      </c>
      <c r="B3" s="71">
        <v>1031</v>
      </c>
      <c r="C3" s="71">
        <v>45</v>
      </c>
      <c r="D3" s="71">
        <v>446</v>
      </c>
      <c r="E3" s="71">
        <v>309</v>
      </c>
    </row>
    <row r="4" spans="1:5" x14ac:dyDescent="0.25">
      <c r="A4" s="72" t="s">
        <v>55</v>
      </c>
      <c r="B4" s="73">
        <v>23651</v>
      </c>
      <c r="C4" s="73">
        <v>20516</v>
      </c>
      <c r="D4" s="73">
        <v>14204</v>
      </c>
      <c r="E4" s="73">
        <v>13659</v>
      </c>
    </row>
    <row r="5" spans="1:5" x14ac:dyDescent="0.25">
      <c r="A5" s="72" t="s">
        <v>56</v>
      </c>
      <c r="B5" s="73">
        <v>32477</v>
      </c>
      <c r="C5" s="73">
        <v>30155</v>
      </c>
      <c r="D5" s="73">
        <v>23085</v>
      </c>
      <c r="E5" s="73">
        <v>21550</v>
      </c>
    </row>
    <row r="6" spans="1:5" x14ac:dyDescent="0.25">
      <c r="A6" s="72" t="s">
        <v>57</v>
      </c>
      <c r="B6" s="73">
        <v>97300</v>
      </c>
      <c r="C6" s="73">
        <v>85160</v>
      </c>
      <c r="D6" s="73">
        <v>82350</v>
      </c>
      <c r="E6" s="73">
        <v>76220</v>
      </c>
    </row>
    <row r="7" spans="1:5" x14ac:dyDescent="0.25">
      <c r="A7" s="72" t="s">
        <v>58</v>
      </c>
      <c r="B7" s="73">
        <v>4437</v>
      </c>
      <c r="C7" s="73">
        <v>2966</v>
      </c>
      <c r="D7" s="73">
        <v>4700</v>
      </c>
      <c r="E7" s="73">
        <v>31110</v>
      </c>
    </row>
    <row r="8" spans="1:5" x14ac:dyDescent="0.25">
      <c r="A8" s="72" t="s">
        <v>59</v>
      </c>
      <c r="B8" s="73">
        <f>SUM(B3:B7)</f>
        <v>158896</v>
      </c>
      <c r="C8" s="73">
        <f>SUM(C3:C7)</f>
        <v>138842</v>
      </c>
      <c r="D8" s="73">
        <f>SUM(D3:D7)</f>
        <v>124785</v>
      </c>
      <c r="E8" s="73">
        <f>SUM(E3:E7)</f>
        <v>142848</v>
      </c>
    </row>
    <row r="9" spans="1:5" x14ac:dyDescent="0.25">
      <c r="A9" s="74"/>
    </row>
    <row r="22" spans="1:1" x14ac:dyDescent="0.25">
      <c r="A22" s="7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sqref="A1:XFD2"/>
    </sheetView>
  </sheetViews>
  <sheetFormatPr defaultRowHeight="15" x14ac:dyDescent="0.25"/>
  <cols>
    <col min="1" max="1" width="20.28515625" customWidth="1"/>
    <col min="2" max="2" width="12" bestFit="1" customWidth="1"/>
    <col min="3" max="3" width="11.85546875" bestFit="1" customWidth="1"/>
    <col min="4" max="4" width="11.7109375" bestFit="1" customWidth="1"/>
    <col min="5" max="5" width="12" bestFit="1" customWidth="1"/>
  </cols>
  <sheetData>
    <row r="1" spans="1:5" s="207" customFormat="1" ht="15.75" thickBot="1" x14ac:dyDescent="0.3">
      <c r="A1" s="226" t="s">
        <v>104</v>
      </c>
      <c r="B1" s="227"/>
      <c r="C1" s="227"/>
      <c r="D1" s="227"/>
      <c r="E1" s="228"/>
    </row>
    <row r="2" spans="1:5" s="207" customFormat="1" ht="15.75" thickBot="1" x14ac:dyDescent="0.3">
      <c r="A2" s="229" t="s">
        <v>53</v>
      </c>
      <c r="B2" s="230">
        <v>2013</v>
      </c>
      <c r="C2" s="230">
        <v>2014</v>
      </c>
      <c r="D2" s="230">
        <v>2015</v>
      </c>
      <c r="E2" s="231">
        <v>2016</v>
      </c>
    </row>
    <row r="3" spans="1:5" x14ac:dyDescent="0.25">
      <c r="A3" s="4" t="s">
        <v>105</v>
      </c>
      <c r="B3" s="5">
        <v>64181</v>
      </c>
      <c r="C3" s="5">
        <v>55900</v>
      </c>
      <c r="D3" s="5">
        <v>49794</v>
      </c>
      <c r="E3" s="6">
        <v>59940</v>
      </c>
    </row>
    <row r="4" spans="1:5" x14ac:dyDescent="0.25">
      <c r="A4" s="7" t="s">
        <v>106</v>
      </c>
      <c r="B4" s="8">
        <v>77118</v>
      </c>
      <c r="C4" s="8">
        <v>69036</v>
      </c>
      <c r="D4" s="8">
        <v>67804</v>
      </c>
      <c r="E4" s="9">
        <v>71402</v>
      </c>
    </row>
    <row r="5" spans="1:5" x14ac:dyDescent="0.25">
      <c r="A5" s="7" t="s">
        <v>107</v>
      </c>
      <c r="B5" s="8">
        <v>4848</v>
      </c>
      <c r="C5" s="8">
        <v>3337</v>
      </c>
      <c r="D5" s="8">
        <v>1508</v>
      </c>
      <c r="E5" s="9">
        <v>2264</v>
      </c>
    </row>
    <row r="6" spans="1:5" x14ac:dyDescent="0.25">
      <c r="A6" s="7" t="s">
        <v>108</v>
      </c>
      <c r="B6" s="8">
        <v>616</v>
      </c>
      <c r="C6" s="8">
        <v>505</v>
      </c>
      <c r="D6" s="8">
        <v>216</v>
      </c>
      <c r="E6" s="9">
        <v>611</v>
      </c>
    </row>
    <row r="7" spans="1:5" ht="15.75" thickBot="1" x14ac:dyDescent="0.3">
      <c r="A7" s="10" t="s">
        <v>109</v>
      </c>
      <c r="B7" s="11">
        <v>12133</v>
      </c>
      <c r="C7" s="11">
        <v>10064</v>
      </c>
      <c r="D7" s="11">
        <v>5463</v>
      </c>
      <c r="E7" s="12">
        <v>8631</v>
      </c>
    </row>
    <row r="8" spans="1:5" ht="15.75" thickBot="1" x14ac:dyDescent="0.3">
      <c r="A8" s="13" t="s">
        <v>59</v>
      </c>
      <c r="B8" s="14">
        <f>SUM(B3:B7)</f>
        <v>158896</v>
      </c>
      <c r="C8" s="14">
        <f>SUM(C3:C7)</f>
        <v>138842</v>
      </c>
      <c r="D8" s="14">
        <f>SUM(D3:D7)</f>
        <v>124785</v>
      </c>
      <c r="E8" s="15">
        <f>SUM(E3:E7)</f>
        <v>142848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Mehodological Notes</vt:lpstr>
      <vt:lpstr>Prison popn by state 2011-2016</vt:lpstr>
      <vt:lpstr>Prison Inmates by Gender</vt:lpstr>
      <vt:lpstr>Prison Popn by Gender and State</vt:lpstr>
      <vt:lpstr>Prison capacity vs Population</vt:lpstr>
      <vt:lpstr>Prision Admissions by offence</vt:lpstr>
      <vt:lpstr>Prison Admission by Imprisonmen</vt:lpstr>
      <vt:lpstr>Prison admissions by age group</vt:lpstr>
      <vt:lpstr>Prison Admission by Religion</vt:lpstr>
      <vt:lpstr>'Prison popn by state 2011-2016'!Print_Area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BIYI</dc:creator>
  <cp:lastModifiedBy>Yemi Kale</cp:lastModifiedBy>
  <cp:lastPrinted>2017-01-16T14:48:58Z</cp:lastPrinted>
  <dcterms:created xsi:type="dcterms:W3CDTF">2017-01-16T14:28:40Z</dcterms:created>
  <dcterms:modified xsi:type="dcterms:W3CDTF">2017-10-15T07:42:23Z</dcterms:modified>
</cp:coreProperties>
</file>