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555" firstSheet="1" activeTab="2"/>
  </bookViews>
  <sheets>
    <sheet name="2015-2023 MONTHLY PMS TRUCKOUT" sheetId="1" r:id="rId1"/>
    <sheet name="2015-2023 MONTHLY " sheetId="3" r:id="rId2"/>
    <sheet name="2015-2023 MONTHLY IMPORTATION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<sst xmlns="http://schemas.openxmlformats.org/spreadsheetml/2006/main" count="102" uniqueCount="44">
  <si>
    <t>NIGERIAN MIDSTREAM AND DOWNSTREAM PETROLEUM  REGULATORY AUTHORITY (NMDPRA)</t>
  </si>
  <si>
    <t xml:space="preserve"> PMS TRUCKOUT/ EVACUATION ( LITRES)</t>
  </si>
  <si>
    <t>STATE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</si>
  <si>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</si>
  <si>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</si>
  <si>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</si>
  <si>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</si>
  <si>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</si>
  <si>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</si>
  <si>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</si>
  <si>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</si>
  <si>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</si>
  <si>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</si>
  <si>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</si>
  <si>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</si>
  <si>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</si>
  <si>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MONTHLY LOCAL PRODUCTION DATA FROM 2015 TO 2023 </t>
  </si>
  <si>
    <t>YEAR</t>
  </si>
  <si>
    <t>PRODUCTS TYPE (LITRES)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</si>
  <si>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</si>
  <si>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</si>
  <si>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</si>
  <si>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</si>
  <si>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</si>
  <si>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</si>
  <si>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</si>
  <si>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</si>
  <si>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</si>
  <si>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</si>
  <si>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</si>
  <si>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PMS</t>
  </si>
  <si>
    <t>AGO</t>
  </si>
  <si>
    <t>HHK</t>
  </si>
  <si>
    <t>MONTHLY PMS, DIESEL, KEROSENE IMPORTATION FROM 2015 - DECEMBER, 2023</t>
  </si>
  <si>
    <t>MONTHS</t>
  </si>
  <si>
    <t>LTRS (PMS)</t>
  </si>
  <si>
    <t>LTRS (AGO)</t>
  </si>
  <si>
    <t>LTRS (HHK)</t>
  </si>
  <si>
    <t>LTRS</t>
  </si>
  <si>
    <t>PMS LTRS</t>
  </si>
  <si>
    <t>AGO LTRS</t>
  </si>
  <si>
    <t>HHK LTRS</t>
  </si>
  <si>
    <t>TOTAL:</t>
  </si>
  <si>
    <t xml:space="preserve">Note: Revised August 2023 PMS and July 2023 AGO figures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</si>
</sst>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#,##0;[Red]#,##0"/>
    <numFmt numFmtId="179" formatCode="_(* #,##0_);_(* \(#,##0\);_(* &quot;-&quot;??_);_(@_)"/>
    <numFmt numFmtId="180" formatCode="#,##0.00;[Red]#,##0.00"/>
    <numFmt numFmtId="181" formatCode="_-* #,##0_-;\-* #,##0_-;_-* &quot;-&quot;??_-;_-@_-"/>
  </numFmts>
  <fonts count="46"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indexed="8"/>
      <name val="Century Gothic"/>
      <charset val="134"/>
    </font>
    <font>
      <b/>
      <i/>
      <sz val="16"/>
      <color theme="1"/>
      <name val="Century Gothic"/>
      <charset val="134"/>
    </font>
    <font>
      <b/>
      <sz val="16"/>
      <color theme="1"/>
      <name val="Century Gothic"/>
      <charset val="134"/>
    </font>
    <font>
      <b/>
      <sz val="16"/>
      <color indexed="8"/>
      <name val="Century Gothic"/>
      <charset val="134"/>
    </font>
    <font>
      <b/>
      <sz val="18"/>
      <color theme="1"/>
      <name val="Century Gothic"/>
      <charset val="134"/>
    </font>
    <font>
      <b/>
      <sz val="18"/>
      <name val="Century Gothic"/>
      <charset val="134"/>
    </font>
    <font>
      <b/>
      <sz val="18"/>
      <color indexed="8"/>
      <name val="Century Gothic"/>
      <charset val="134"/>
    </font>
    <font>
      <b/>
      <sz val="16"/>
      <name val="Century Gothic"/>
      <charset val="134"/>
    </font>
    <font>
      <b/>
      <sz val="18"/>
      <color rgb="FFFF0000"/>
      <name val="Century Gothic"/>
      <charset val="134"/>
    </font>
    <font>
      <b/>
      <sz val="11"/>
      <color indexed="8"/>
      <name val="Calibri"/>
      <charset val="134"/>
    </font>
    <font>
      <b/>
      <i/>
      <sz val="14"/>
      <color theme="1"/>
      <name val="Bookman Old Style"/>
      <charset val="134"/>
    </font>
    <font>
      <sz val="14"/>
      <color indexed="8"/>
      <name val="Calibri"/>
      <charset val="134"/>
    </font>
    <font>
      <b/>
      <sz val="11"/>
      <color theme="1"/>
      <name val="Century Gothic"/>
      <charset val="134"/>
    </font>
    <font>
      <b/>
      <sz val="10"/>
      <color theme="1"/>
      <name val="Century Gothic"/>
      <charset val="134"/>
    </font>
    <font>
      <sz val="10"/>
      <color theme="1"/>
      <name val="Century Gothic"/>
      <charset val="134"/>
    </font>
    <font>
      <b/>
      <sz val="24"/>
      <color theme="1"/>
      <name val="Calibri"/>
      <charset val="134"/>
      <scheme val="minor"/>
    </font>
    <font>
      <b/>
      <sz val="36"/>
      <color theme="1"/>
      <name val="Arial Narrow"/>
      <charset val="134"/>
    </font>
    <font>
      <sz val="36"/>
      <color theme="1"/>
      <name val="Arial Narrow"/>
      <charset val="134"/>
    </font>
    <font>
      <b/>
      <sz val="16"/>
      <color indexed="8"/>
      <name val="Calibri"/>
      <charset val="134"/>
    </font>
    <font>
      <b/>
      <sz val="14"/>
      <color indexed="8"/>
      <name val="Calibri"/>
      <charset val="134"/>
    </font>
    <font>
      <b/>
      <sz val="14"/>
      <color indexed="8"/>
      <name val="Arial"/>
      <charset val="134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3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33" applyNumberFormat="0" applyAlignment="0" applyProtection="0">
      <alignment vertical="center"/>
    </xf>
    <xf numFmtId="0" fontId="36" fillId="8" borderId="34" applyNumberFormat="0" applyAlignment="0" applyProtection="0">
      <alignment vertical="center"/>
    </xf>
    <xf numFmtId="0" fontId="37" fillId="8" borderId="33" applyNumberFormat="0" applyAlignment="0" applyProtection="0">
      <alignment vertical="center"/>
    </xf>
    <xf numFmtId="0" fontId="38" fillId="9" borderId="35" applyNumberFormat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ill="0" applyBorder="0" applyProtection="0"/>
    <xf numFmtId="0" fontId="0" fillId="0" borderId="0"/>
  </cellStyleXfs>
  <cellXfs count="131">
    <xf numFmtId="0" fontId="0" fillId="0" borderId="0" xfId="0"/>
    <xf numFmtId="0" fontId="1" fillId="0" borderId="0" xfId="51"/>
    <xf numFmtId="0" fontId="2" fillId="0" borderId="0" xfId="51" applyFont="1"/>
    <xf numFmtId="0" fontId="3" fillId="0" borderId="1" xfId="51" applyFont="1" applyBorder="1" applyAlignment="1">
      <alignment horizontal="left"/>
    </xf>
    <xf numFmtId="178" fontId="4" fillId="2" borderId="2" xfId="51" applyNumberFormat="1" applyFont="1" applyFill="1" applyBorder="1" applyAlignment="1">
      <alignment horizontal="center"/>
    </xf>
    <xf numFmtId="0" fontId="5" fillId="2" borderId="3" xfId="51" applyFont="1" applyFill="1" applyBorder="1" applyAlignment="1">
      <alignment horizontal="center"/>
    </xf>
    <xf numFmtId="178" fontId="6" fillId="0" borderId="2" xfId="51" applyNumberFormat="1" applyFont="1" applyBorder="1" applyAlignment="1">
      <alignment horizontal="center"/>
    </xf>
    <xf numFmtId="179" fontId="7" fillId="0" borderId="2" xfId="50" applyNumberFormat="1" applyFont="1" applyBorder="1" applyAlignment="1">
      <alignment horizontal="center"/>
    </xf>
    <xf numFmtId="179" fontId="6" fillId="0" borderId="2" xfId="50" applyNumberFormat="1" applyFont="1" applyBorder="1" applyAlignment="1">
      <alignment horizontal="center"/>
    </xf>
    <xf numFmtId="178" fontId="4" fillId="0" borderId="2" xfId="51" applyNumberFormat="1" applyFont="1" applyBorder="1" applyAlignment="1">
      <alignment horizontal="center"/>
    </xf>
    <xf numFmtId="178" fontId="4" fillId="0" borderId="2" xfId="51" applyNumberFormat="1" applyFont="1" applyBorder="1"/>
    <xf numFmtId="0" fontId="8" fillId="0" borderId="2" xfId="51" applyFont="1" applyBorder="1" applyAlignment="1">
      <alignment horizontal="center"/>
    </xf>
    <xf numFmtId="180" fontId="4" fillId="0" borderId="2" xfId="51" applyNumberFormat="1" applyFont="1" applyBorder="1" applyAlignment="1">
      <alignment horizontal="center"/>
    </xf>
    <xf numFmtId="179" fontId="9" fillId="0" borderId="2" xfId="50" applyNumberFormat="1" applyFont="1" applyBorder="1" applyAlignment="1">
      <alignment horizontal="center"/>
    </xf>
    <xf numFmtId="180" fontId="4" fillId="0" borderId="2" xfId="51" applyNumberFormat="1" applyFont="1" applyBorder="1"/>
    <xf numFmtId="179" fontId="4" fillId="3" borderId="2" xfId="50" applyNumberFormat="1" applyFont="1" applyFill="1" applyBorder="1" applyAlignment="1">
      <alignment horizontal="center"/>
    </xf>
    <xf numFmtId="3" fontId="4" fillId="0" borderId="2" xfId="51" applyNumberFormat="1" applyFont="1" applyBorder="1" applyAlignment="1">
      <alignment horizontal="center"/>
    </xf>
    <xf numFmtId="3" fontId="4" fillId="0" borderId="2" xfId="51" applyNumberFormat="1" applyFont="1" applyBorder="1"/>
    <xf numFmtId="3" fontId="5" fillId="0" borderId="2" xfId="51" applyNumberFormat="1" applyFont="1" applyBorder="1" applyAlignment="1">
      <alignment horizontal="center"/>
    </xf>
    <xf numFmtId="3" fontId="5" fillId="0" borderId="2" xfId="51" applyNumberFormat="1" applyFont="1" applyBorder="1"/>
    <xf numFmtId="179" fontId="5" fillId="0" borderId="2" xfId="50" applyNumberFormat="1" applyFont="1" applyFill="1" applyBorder="1" applyAlignment="1">
      <alignment horizontal="center"/>
    </xf>
    <xf numFmtId="178" fontId="4" fillId="0" borderId="2" xfId="51" applyNumberFormat="1" applyFont="1" applyFill="1" applyBorder="1" applyAlignment="1">
      <alignment horizontal="center"/>
    </xf>
    <xf numFmtId="178" fontId="10" fillId="0" borderId="2" xfId="51" applyNumberFormat="1" applyFont="1" applyBorder="1" applyAlignment="1">
      <alignment horizontal="center"/>
    </xf>
    <xf numFmtId="178" fontId="1" fillId="0" borderId="0" xfId="51" applyNumberFormat="1"/>
    <xf numFmtId="0" fontId="11" fillId="0" borderId="0" xfId="51" applyFont="1"/>
    <xf numFmtId="0" fontId="5" fillId="2" borderId="3" xfId="51" applyNumberFormat="1" applyFont="1" applyFill="1" applyBorder="1" applyAlignment="1">
      <alignment horizontal="center"/>
    </xf>
    <xf numFmtId="179" fontId="4" fillId="0" borderId="2" xfId="50" applyNumberFormat="1" applyFont="1" applyBorder="1" applyAlignment="1">
      <alignment horizontal="center"/>
    </xf>
    <xf numFmtId="179" fontId="4" fillId="0" borderId="2" xfId="51" applyNumberFormat="1" applyFont="1" applyBorder="1" applyAlignment="1">
      <alignment horizontal="center"/>
    </xf>
    <xf numFmtId="179" fontId="4" fillId="3" borderId="2" xfId="51" applyNumberFormat="1" applyFont="1" applyFill="1" applyBorder="1" applyAlignment="1">
      <alignment horizontal="center"/>
    </xf>
    <xf numFmtId="179" fontId="9" fillId="3" borderId="2" xfId="50" applyNumberFormat="1" applyFont="1" applyFill="1" applyBorder="1" applyAlignment="1">
      <alignment horizontal="center"/>
    </xf>
    <xf numFmtId="179" fontId="9" fillId="3" borderId="2" xfId="51" applyNumberFormat="1" applyFont="1" applyFill="1" applyBorder="1" applyAlignment="1">
      <alignment horizontal="center"/>
    </xf>
    <xf numFmtId="0" fontId="4" fillId="0" borderId="2" xfId="50" applyNumberFormat="1" applyFont="1" applyBorder="1" applyAlignment="1">
      <alignment horizontal="center"/>
    </xf>
    <xf numFmtId="178" fontId="9" fillId="0" borderId="2" xfId="51" applyNumberFormat="1" applyFont="1" applyFill="1" applyBorder="1" applyAlignment="1">
      <alignment horizontal="center"/>
    </xf>
    <xf numFmtId="179" fontId="10" fillId="0" borderId="2" xfId="51" applyNumberFormat="1" applyFont="1" applyBorder="1" applyAlignment="1">
      <alignment horizontal="center"/>
    </xf>
    <xf numFmtId="179" fontId="10" fillId="0" borderId="2" xfId="50" applyNumberFormat="1" applyFont="1" applyBorder="1" applyAlignment="1">
      <alignment horizontal="center"/>
    </xf>
    <xf numFmtId="0" fontId="12" fillId="0" borderId="1" xfId="51" applyFont="1" applyBorder="1" applyAlignment="1">
      <alignment horizontal="center"/>
    </xf>
    <xf numFmtId="0" fontId="3" fillId="0" borderId="0" xfId="51" applyFont="1" applyBorder="1" applyAlignment="1">
      <alignment horizontal="center"/>
    </xf>
    <xf numFmtId="179" fontId="5" fillId="0" borderId="2" xfId="51" applyNumberFormat="1" applyFont="1" applyBorder="1"/>
    <xf numFmtId="0" fontId="5" fillId="0" borderId="2" xfId="51" applyFont="1" applyBorder="1"/>
    <xf numFmtId="3" fontId="9" fillId="3" borderId="2" xfId="52" applyNumberFormat="1" applyFont="1" applyFill="1" applyBorder="1" applyAlignment="1">
      <alignment horizontal="right"/>
    </xf>
    <xf numFmtId="0" fontId="5" fillId="0" borderId="0" xfId="51" applyFont="1"/>
    <xf numFmtId="3" fontId="4" fillId="3" borderId="2" xfId="52" applyNumberFormat="1" applyFont="1" applyFill="1" applyBorder="1"/>
    <xf numFmtId="1" fontId="5" fillId="0" borderId="2" xfId="51" applyNumberFormat="1" applyFont="1" applyBorder="1"/>
    <xf numFmtId="0" fontId="5" fillId="0" borderId="2" xfId="50" applyNumberFormat="1" applyFont="1" applyFill="1" applyBorder="1" applyAlignment="1">
      <alignment horizontal="center"/>
    </xf>
    <xf numFmtId="178" fontId="4" fillId="3" borderId="2" xfId="51" applyNumberFormat="1" applyFont="1" applyFill="1" applyBorder="1" applyAlignment="1">
      <alignment horizontal="center"/>
    </xf>
    <xf numFmtId="179" fontId="10" fillId="0" borderId="2" xfId="51" applyNumberFormat="1" applyFont="1" applyBorder="1"/>
    <xf numFmtId="179" fontId="10" fillId="3" borderId="2" xfId="51" applyNumberFormat="1" applyFont="1" applyFill="1" applyBorder="1" applyAlignment="1">
      <alignment horizontal="center"/>
    </xf>
    <xf numFmtId="0" fontId="5" fillId="2" borderId="2" xfId="51" applyNumberFormat="1" applyFont="1" applyFill="1" applyBorder="1" applyAlignment="1">
      <alignment horizontal="center"/>
    </xf>
    <xf numFmtId="179" fontId="5" fillId="0" borderId="0" xfId="50" applyNumberFormat="1" applyFont="1"/>
    <xf numFmtId="3" fontId="9" fillId="3" borderId="4" xfId="52" applyNumberFormat="1" applyFont="1" applyFill="1" applyBorder="1"/>
    <xf numFmtId="3" fontId="5" fillId="3" borderId="2" xfId="50" applyNumberFormat="1" applyFont="1" applyFill="1" applyBorder="1" applyAlignment="1">
      <alignment horizontal="center"/>
    </xf>
    <xf numFmtId="3" fontId="5" fillId="3" borderId="2" xfId="50" applyNumberFormat="1" applyFont="1" applyFill="1" applyBorder="1" applyAlignment="1"/>
    <xf numFmtId="3" fontId="5" fillId="3" borderId="2" xfId="51" applyNumberFormat="1" applyFont="1" applyFill="1" applyBorder="1"/>
    <xf numFmtId="3" fontId="5" fillId="3" borderId="2" xfId="51" applyNumberFormat="1" applyFont="1" applyFill="1" applyBorder="1" applyAlignment="1">
      <alignment horizontal="center"/>
    </xf>
    <xf numFmtId="0" fontId="5" fillId="3" borderId="2" xfId="51" applyFont="1" applyFill="1" applyBorder="1" applyAlignment="1">
      <alignment horizontal="center"/>
    </xf>
    <xf numFmtId="0" fontId="5" fillId="3" borderId="2" xfId="51" applyFont="1" applyFill="1" applyBorder="1"/>
    <xf numFmtId="179" fontId="5" fillId="3" borderId="2" xfId="50" applyNumberFormat="1" applyFont="1" applyFill="1" applyBorder="1" applyAlignment="1">
      <alignment horizontal="center"/>
    </xf>
    <xf numFmtId="1" fontId="5" fillId="3" borderId="2" xfId="50" applyNumberFormat="1" applyFont="1" applyFill="1" applyBorder="1" applyAlignment="1"/>
    <xf numFmtId="176" fontId="1" fillId="0" borderId="0" xfId="1" applyFont="1"/>
    <xf numFmtId="176" fontId="1" fillId="0" borderId="0" xfId="51" applyNumberFormat="1"/>
    <xf numFmtId="1" fontId="10" fillId="0" borderId="2" xfId="50" applyNumberFormat="1" applyFont="1" applyBorder="1" applyAlignment="1">
      <alignment horizontal="center"/>
    </xf>
    <xf numFmtId="176" fontId="13" fillId="0" borderId="0" xfId="1" applyFont="1" applyAlignment="1"/>
    <xf numFmtId="176" fontId="0" fillId="0" borderId="0" xfId="1" applyFont="1"/>
    <xf numFmtId="0" fontId="14" fillId="0" borderId="5" xfId="0" applyFont="1" applyBorder="1" applyAlignment="1">
      <alignment horizontal="center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wrapText="1"/>
    </xf>
    <xf numFmtId="0" fontId="15" fillId="0" borderId="5" xfId="0" applyFont="1" applyBorder="1"/>
    <xf numFmtId="0" fontId="15" fillId="4" borderId="6" xfId="0" applyFont="1" applyFill="1" applyBorder="1" applyAlignment="1">
      <alignment horizontal="center"/>
    </xf>
    <xf numFmtId="0" fontId="15" fillId="4" borderId="5" xfId="0" applyFont="1" applyFill="1" applyBorder="1"/>
    <xf numFmtId="181" fontId="16" fillId="4" borderId="7" xfId="1" applyNumberFormat="1" applyFont="1" applyFill="1" applyBorder="1" applyAlignment="1"/>
    <xf numFmtId="181" fontId="16" fillId="4" borderId="8" xfId="1" applyNumberFormat="1" applyFont="1" applyFill="1" applyBorder="1" applyAlignment="1"/>
    <xf numFmtId="0" fontId="15" fillId="4" borderId="9" xfId="0" applyFont="1" applyFill="1" applyBorder="1" applyAlignment="1">
      <alignment horizontal="center"/>
    </xf>
    <xf numFmtId="181" fontId="16" fillId="4" borderId="10" xfId="1" applyNumberFormat="1" applyFont="1" applyFill="1" applyBorder="1" applyAlignment="1"/>
    <xf numFmtId="181" fontId="16" fillId="4" borderId="11" xfId="1" applyNumberFormat="1" applyFont="1" applyFill="1" applyBorder="1" applyAlignment="1"/>
    <xf numFmtId="0" fontId="15" fillId="4" borderId="12" xfId="0" applyFont="1" applyFill="1" applyBorder="1" applyAlignment="1">
      <alignment horizontal="center"/>
    </xf>
    <xf numFmtId="176" fontId="15" fillId="4" borderId="5" xfId="1" applyFont="1" applyFill="1" applyBorder="1"/>
    <xf numFmtId="176" fontId="16" fillId="4" borderId="10" xfId="1" applyFont="1" applyFill="1" applyBorder="1" applyAlignment="1"/>
    <xf numFmtId="176" fontId="16" fillId="4" borderId="11" xfId="1" applyFont="1" applyFill="1" applyBorder="1" applyAlignment="1"/>
    <xf numFmtId="0" fontId="15" fillId="0" borderId="6" xfId="0" applyFont="1" applyBorder="1" applyAlignment="1">
      <alignment horizontal="center"/>
    </xf>
    <xf numFmtId="176" fontId="16" fillId="0" borderId="10" xfId="1" applyFont="1" applyBorder="1" applyAlignment="1"/>
    <xf numFmtId="176" fontId="16" fillId="0" borderId="11" xfId="1" applyFont="1" applyBorder="1" applyAlignment="1"/>
    <xf numFmtId="0" fontId="15" fillId="0" borderId="9" xfId="0" applyFont="1" applyBorder="1" applyAlignment="1">
      <alignment horizontal="center"/>
    </xf>
    <xf numFmtId="181" fontId="16" fillId="0" borderId="10" xfId="1" applyNumberFormat="1" applyFont="1" applyBorder="1" applyAlignment="1"/>
    <xf numFmtId="181" fontId="16" fillId="0" borderId="11" xfId="1" applyNumberFormat="1" applyFont="1" applyBorder="1" applyAlignment="1"/>
    <xf numFmtId="0" fontId="15" fillId="0" borderId="12" xfId="0" applyFont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/>
    <xf numFmtId="3" fontId="16" fillId="4" borderId="10" xfId="0" applyNumberFormat="1" applyFont="1" applyFill="1" applyBorder="1"/>
    <xf numFmtId="0" fontId="16" fillId="4" borderId="11" xfId="0" applyFont="1" applyFill="1" applyBorder="1"/>
    <xf numFmtId="0" fontId="16" fillId="4" borderId="10" xfId="0" applyFont="1" applyFill="1" applyBorder="1"/>
    <xf numFmtId="4" fontId="16" fillId="4" borderId="10" xfId="0" applyNumberFormat="1" applyFont="1" applyFill="1" applyBorder="1"/>
    <xf numFmtId="4" fontId="16" fillId="4" borderId="11" xfId="0" applyNumberFormat="1" applyFont="1" applyFill="1" applyBorder="1"/>
    <xf numFmtId="0" fontId="0" fillId="0" borderId="0" xfId="0" applyAlignment="1">
      <alignment horizontal="left"/>
    </xf>
    <xf numFmtId="0" fontId="14" fillId="0" borderId="13" xfId="0" applyFont="1" applyBorder="1" applyAlignment="1">
      <alignment horizontal="center"/>
    </xf>
    <xf numFmtId="0" fontId="14" fillId="0" borderId="2" xfId="0" applyFont="1" applyBorder="1"/>
    <xf numFmtId="0" fontId="15" fillId="0" borderId="13" xfId="0" applyFont="1" applyBorder="1"/>
    <xf numFmtId="0" fontId="15" fillId="0" borderId="2" xfId="0" applyFont="1" applyBorder="1"/>
    <xf numFmtId="181" fontId="16" fillId="4" borderId="14" xfId="1" applyNumberFormat="1" applyFont="1" applyFill="1" applyBorder="1" applyAlignment="1"/>
    <xf numFmtId="181" fontId="14" fillId="0" borderId="2" xfId="0" applyNumberFormat="1" applyFont="1" applyBorder="1"/>
    <xf numFmtId="176" fontId="0" fillId="0" borderId="0" xfId="0" applyNumberFormat="1"/>
    <xf numFmtId="181" fontId="16" fillId="4" borderId="15" xfId="1" applyNumberFormat="1" applyFont="1" applyFill="1" applyBorder="1" applyAlignment="1"/>
    <xf numFmtId="176" fontId="16" fillId="4" borderId="15" xfId="1" applyFont="1" applyFill="1" applyBorder="1" applyAlignment="1"/>
    <xf numFmtId="176" fontId="16" fillId="0" borderId="15" xfId="1" applyFont="1" applyBorder="1" applyAlignment="1"/>
    <xf numFmtId="181" fontId="16" fillId="0" borderId="15" xfId="1" applyNumberFormat="1" applyFont="1" applyBorder="1" applyAlignment="1"/>
    <xf numFmtId="0" fontId="16" fillId="0" borderId="15" xfId="0" applyFont="1" applyBorder="1"/>
    <xf numFmtId="0" fontId="16" fillId="4" borderId="15" xfId="0" applyFont="1" applyFill="1" applyBorder="1"/>
    <xf numFmtId="4" fontId="16" fillId="4" borderId="15" xfId="0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7" fillId="0" borderId="15" xfId="0" applyFont="1" applyBorder="1"/>
    <xf numFmtId="0" fontId="18" fillId="0" borderId="19" xfId="0" applyFont="1" applyBorder="1"/>
    <xf numFmtId="0" fontId="19" fillId="0" borderId="19" xfId="0" applyFont="1" applyBorder="1"/>
    <xf numFmtId="0" fontId="20" fillId="5" borderId="20" xfId="0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/>
    </xf>
    <xf numFmtId="0" fontId="21" fillId="5" borderId="22" xfId="0" applyFont="1" applyFill="1" applyBorder="1" applyAlignment="1">
      <alignment horizontal="center"/>
    </xf>
    <xf numFmtId="0" fontId="22" fillId="3" borderId="23" xfId="0" applyFont="1" applyFill="1" applyBorder="1" applyAlignment="1">
      <alignment horizontal="center"/>
    </xf>
    <xf numFmtId="43" fontId="23" fillId="5" borderId="22" xfId="49" applyFont="1" applyFill="1" applyBorder="1" applyAlignment="1">
      <alignment horizontal="center"/>
    </xf>
    <xf numFmtId="181" fontId="24" fillId="3" borderId="24" xfId="1" applyNumberFormat="1" applyFont="1" applyFill="1" applyBorder="1" applyAlignment="1">
      <alignment horizontal="center"/>
    </xf>
    <xf numFmtId="181" fontId="24" fillId="3" borderId="2" xfId="1" applyNumberFormat="1" applyFont="1" applyFill="1" applyBorder="1" applyAlignment="1">
      <alignment horizontal="center"/>
    </xf>
    <xf numFmtId="0" fontId="24" fillId="5" borderId="25" xfId="0" applyFont="1" applyFill="1" applyBorder="1" applyAlignment="1">
      <alignment horizontal="center"/>
    </xf>
    <xf numFmtId="0" fontId="24" fillId="5" borderId="11" xfId="0" applyFont="1" applyFill="1" applyBorder="1" applyAlignment="1">
      <alignment horizontal="center"/>
    </xf>
    <xf numFmtId="181" fontId="25" fillId="0" borderId="26" xfId="1" applyNumberFormat="1" applyFont="1" applyBorder="1"/>
    <xf numFmtId="181" fontId="25" fillId="3" borderId="26" xfId="1" applyNumberFormat="1" applyFont="1" applyFill="1" applyBorder="1"/>
    <xf numFmtId="181" fontId="0" fillId="0" borderId="0" xfId="0" applyNumberFormat="1"/>
    <xf numFmtId="0" fontId="19" fillId="0" borderId="10" xfId="0" applyFont="1" applyBorder="1"/>
    <xf numFmtId="0" fontId="0" fillId="0" borderId="27" xfId="0" applyBorder="1"/>
    <xf numFmtId="0" fontId="20" fillId="5" borderId="28" xfId="0" applyFont="1" applyFill="1" applyBorder="1" applyAlignment="1">
      <alignment horizontal="center"/>
    </xf>
    <xf numFmtId="0" fontId="22" fillId="3" borderId="29" xfId="0" applyFont="1" applyFill="1" applyBorder="1" applyAlignment="1">
      <alignment horizontal="center"/>
    </xf>
    <xf numFmtId="43" fontId="0" fillId="0" borderId="0" xfId="0" applyNumberFormat="1"/>
    <xf numFmtId="176" fontId="0" fillId="0" borderId="0" xfId="1"/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Comma 3" xfId="50"/>
    <cellStyle name="Normal 2" xfId="51"/>
    <cellStyle name="Normal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40822</xdr:colOff>
      <xdr:row>1</xdr:row>
      <xdr:rowOff>68036</xdr:rowOff>
    </xdr:from>
    <xdr:to>
      <xdr:col>2</xdr:col>
      <xdr:colOff>1126672</xdr:colOff>
      <xdr:row>2</xdr:row>
      <xdr:rowOff>172811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2660" y="260350"/>
          <a:ext cx="1085850" cy="6781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3">
          <cell r="B3">
            <v>1412517132</v>
          </cell>
        </row>
        <row r="5">
          <cell r="B5">
            <v>1338141764</v>
          </cell>
        </row>
        <row r="7">
          <cell r="B7">
            <v>1250106745</v>
          </cell>
        </row>
        <row r="9">
          <cell r="B9">
            <v>1467545454</v>
          </cell>
        </row>
        <row r="11">
          <cell r="B11">
            <v>1515432397</v>
          </cell>
        </row>
        <row r="13">
          <cell r="B13">
            <v>1753619721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90" zoomScaleNormal="90" workbookViewId="0">
      <pane xSplit="3" ySplit="5" topLeftCell="E6" activePane="bottomRight" state="frozen"/>
      <selection/>
      <selection pane="topRight"/>
      <selection pane="bottomLeft"/>
      <selection pane="bottomRight" activeCell="L17" sqref="L17"/>
    </sheetView>
  </sheetViews>
  <sheetFormatPr defaultColWidth="9.17592592592593" defaultRowHeight="14.4"/>
  <cols>
    <col min="1" max="1" width="2.26851851851852" customWidth="1"/>
    <col min="2" max="2" width="11.1759259259259" customWidth="1"/>
    <col min="3" max="3" width="21" customWidth="1"/>
    <col min="4" max="4" width="20.1759259259259" customWidth="1"/>
    <col min="5" max="6" width="21.4537037037037" customWidth="1"/>
    <col min="7" max="7" width="21.8148148148148" customWidth="1"/>
    <col min="8" max="9" width="20.7222222222222" customWidth="1"/>
    <col min="10" max="10" width="23" customWidth="1"/>
    <col min="11" max="11" width="20.5462962962963" customWidth="1"/>
    <col min="12" max="12" width="20.8148148148148" customWidth="1"/>
    <col min="13" max="13" width="25.4537037037037" customWidth="1"/>
    <col min="14" max="14" width="20.1759259259259" customWidth="1"/>
    <col min="15" max="15" width="24" customWidth="1"/>
    <col min="16" max="16" width="23" customWidth="1"/>
    <col min="17" max="20" width="15.7222222222222" customWidth="1"/>
    <col min="21" max="21" width="16.7222222222222" customWidth="1"/>
    <col min="22" max="26" width="17.5462962962963" customWidth="1"/>
    <col min="27" max="27" width="25.5462962962963" customWidth="1"/>
    <col min="28" max="35" width="17.5462962962963" customWidth="1"/>
    <col min="36" max="36" width="7.72222222222222" customWidth="1"/>
    <col min="37" max="37" width="8.4537037037037" customWidth="1"/>
    <col min="38" max="38" width="9.4537037037037" customWidth="1"/>
  </cols>
  <sheetData>
    <row r="1" ht="15.15" spans="1:12">
      <c r="A1" s="107"/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ht="45.15" spans="1:12">
      <c r="A2" s="109"/>
      <c r="B2" s="109"/>
      <c r="C2" s="107"/>
      <c r="D2" s="110" t="s">
        <v>0</v>
      </c>
      <c r="E2" s="111"/>
      <c r="F2" s="111"/>
      <c r="G2" s="111"/>
      <c r="H2" s="112"/>
      <c r="I2" s="112"/>
      <c r="J2" s="112"/>
      <c r="K2" s="112"/>
      <c r="L2" s="125"/>
    </row>
    <row r="3" ht="15.15" spans="1:12">
      <c r="A3" s="109"/>
      <c r="B3" s="109"/>
      <c r="C3" s="109"/>
      <c r="L3" s="126"/>
    </row>
    <row r="4" ht="21" spans="3:12">
      <c r="C4" s="113" t="s">
        <v>1</v>
      </c>
      <c r="D4" s="114"/>
      <c r="E4" s="114"/>
      <c r="F4" s="114"/>
      <c r="G4" s="114"/>
      <c r="H4" s="114"/>
      <c r="I4" s="114"/>
      <c r="J4" s="114"/>
      <c r="K4" s="114"/>
      <c r="L4" s="127"/>
    </row>
    <row r="5" ht="18" spans="3:12">
      <c r="C5" s="115" t="s">
        <v>2</v>
      </c>
      <c r="D5" s="116">
        <v>2015</v>
      </c>
      <c r="E5" s="116">
        <v>2016</v>
      </c>
      <c r="F5" s="116">
        <v>2017</v>
      </c>
      <c r="G5" s="116">
        <v>2018</v>
      </c>
      <c r="H5" s="116">
        <v>2019</v>
      </c>
      <c r="I5" s="116">
        <v>2020</v>
      </c>
      <c r="J5" s="116">
        <v>2021</v>
      </c>
      <c r="K5" s="116">
        <v>2022</v>
      </c>
      <c r="L5" s="128">
        <v>2023</v>
      </c>
    </row>
    <row r="6" spans="3:13">
      <c r="C6" s="117" t="s">
        <v>3</v>
      </c>
      <c r="D6" s="118">
        <v>1508899635</v>
      </c>
      <c r="E6" s="118">
        <v>1634604252</v>
      </c>
      <c r="F6" s="118">
        <v>1543820644</v>
      </c>
      <c r="G6" s="119">
        <v>1488250414</v>
      </c>
      <c r="H6" s="119">
        <v>1856790117</v>
      </c>
      <c r="I6" s="119">
        <v>1868339258</v>
      </c>
      <c r="J6" s="119">
        <v>1919622942</v>
      </c>
      <c r="K6" s="118">
        <v>2015415236</v>
      </c>
      <c r="L6" s="118">
        <v>1937696258</v>
      </c>
      <c r="M6" s="129"/>
    </row>
    <row r="7" spans="3:12">
      <c r="C7" s="117" t="s">
        <v>4</v>
      </c>
      <c r="D7" s="118">
        <v>1391413460</v>
      </c>
      <c r="E7" s="118">
        <v>1474368460</v>
      </c>
      <c r="F7" s="118">
        <v>1502285758</v>
      </c>
      <c r="G7" s="119">
        <v>1545835459</v>
      </c>
      <c r="H7" s="119">
        <v>1540992746</v>
      </c>
      <c r="I7" s="119">
        <v>1756302177</v>
      </c>
      <c r="J7" s="119">
        <v>1626487048</v>
      </c>
      <c r="K7" s="118">
        <v>1562841578</v>
      </c>
      <c r="L7" s="118">
        <v>1740770123</v>
      </c>
    </row>
    <row r="8" spans="3:12">
      <c r="C8" s="117" t="s">
        <v>5</v>
      </c>
      <c r="D8" s="118">
        <v>1653824131</v>
      </c>
      <c r="E8" s="118">
        <v>1624705083</v>
      </c>
      <c r="F8" s="118">
        <v>1761657229</v>
      </c>
      <c r="G8" s="119">
        <v>1863857119</v>
      </c>
      <c r="H8" s="119">
        <v>1725414992</v>
      </c>
      <c r="I8" s="119">
        <v>1738203414</v>
      </c>
      <c r="J8" s="119">
        <v>2065970561</v>
      </c>
      <c r="K8" s="118">
        <v>2362524293</v>
      </c>
      <c r="L8" s="118">
        <v>2216022279</v>
      </c>
    </row>
    <row r="9" spans="3:12">
      <c r="C9" s="117" t="s">
        <v>6</v>
      </c>
      <c r="D9" s="118">
        <v>1479358904</v>
      </c>
      <c r="E9" s="118">
        <v>1439001345.93</v>
      </c>
      <c r="F9" s="118">
        <v>1581168746</v>
      </c>
      <c r="G9" s="119">
        <v>1631891940</v>
      </c>
      <c r="H9" s="119">
        <v>1779964645</v>
      </c>
      <c r="I9" s="119">
        <v>1294244026</v>
      </c>
      <c r="J9" s="119">
        <v>1967647544</v>
      </c>
      <c r="K9" s="118">
        <v>2186686170</v>
      </c>
      <c r="L9" s="118">
        <v>2033253307</v>
      </c>
    </row>
    <row r="10" spans="3:12">
      <c r="C10" s="117" t="s">
        <v>7</v>
      </c>
      <c r="D10" s="118">
        <v>1470611416</v>
      </c>
      <c r="E10" s="118">
        <v>1642014688.41</v>
      </c>
      <c r="F10" s="118">
        <v>1697443280</v>
      </c>
      <c r="G10" s="119">
        <v>1725078645</v>
      </c>
      <c r="H10" s="119">
        <v>1866581095</v>
      </c>
      <c r="I10" s="119">
        <v>1493045686</v>
      </c>
      <c r="J10" s="119">
        <v>1949185416</v>
      </c>
      <c r="K10" s="118">
        <v>2043004610</v>
      </c>
      <c r="L10" s="118">
        <v>2065793202</v>
      </c>
    </row>
    <row r="11" spans="3:12">
      <c r="C11" s="117" t="s">
        <v>8</v>
      </c>
      <c r="D11" s="118">
        <v>1582881225</v>
      </c>
      <c r="E11" s="118">
        <v>1281975495.22</v>
      </c>
      <c r="F11" s="118">
        <v>1528138573</v>
      </c>
      <c r="G11" s="119">
        <v>1523868764</v>
      </c>
      <c r="H11" s="119">
        <v>1531986108</v>
      </c>
      <c r="I11" s="119">
        <v>1789805314</v>
      </c>
      <c r="J11" s="119">
        <v>1864330969</v>
      </c>
      <c r="K11" s="118">
        <v>2020467183</v>
      </c>
      <c r="L11" s="118">
        <v>1487256245</v>
      </c>
    </row>
    <row r="12" spans="3:14">
      <c r="C12" s="117" t="s">
        <v>9</v>
      </c>
      <c r="D12" s="118">
        <v>1392330871</v>
      </c>
      <c r="E12" s="118">
        <v>1188103587</v>
      </c>
      <c r="F12" s="118">
        <v>1554443398</v>
      </c>
      <c r="G12" s="119">
        <v>1498684732</v>
      </c>
      <c r="H12" s="119">
        <v>1735788253</v>
      </c>
      <c r="I12" s="119">
        <v>1669075764</v>
      </c>
      <c r="J12" s="119">
        <v>1798743416</v>
      </c>
      <c r="K12" s="118">
        <v>1990871414</v>
      </c>
      <c r="L12" s="118">
        <f>[1]Sheet1!$B$3</f>
        <v>1412517132</v>
      </c>
      <c r="N12" s="124"/>
    </row>
    <row r="13" spans="3:14">
      <c r="C13" s="117" t="s">
        <v>10</v>
      </c>
      <c r="D13" s="118">
        <v>1488167902</v>
      </c>
      <c r="E13" s="118">
        <v>1447431590</v>
      </c>
      <c r="F13" s="118">
        <v>1533833297</v>
      </c>
      <c r="G13" s="119">
        <v>1615628102</v>
      </c>
      <c r="H13" s="119">
        <v>1634613949</v>
      </c>
      <c r="I13" s="119">
        <v>1678867416</v>
      </c>
      <c r="J13" s="119">
        <v>1786127364</v>
      </c>
      <c r="K13" s="118">
        <v>2069381577</v>
      </c>
      <c r="L13" s="118">
        <f>[1]Sheet1!$B$5</f>
        <v>1338141764</v>
      </c>
      <c r="N13" s="124"/>
    </row>
    <row r="14" spans="3:14">
      <c r="C14" s="117" t="s">
        <v>11</v>
      </c>
      <c r="D14" s="118">
        <v>1377749671</v>
      </c>
      <c r="E14" s="118">
        <v>1345963255</v>
      </c>
      <c r="F14" s="118">
        <v>1281978962</v>
      </c>
      <c r="G14" s="119">
        <v>1468656194</v>
      </c>
      <c r="H14" s="119">
        <v>1525522599</v>
      </c>
      <c r="I14" s="119">
        <v>1617351837</v>
      </c>
      <c r="J14" s="119">
        <v>1743232069</v>
      </c>
      <c r="K14" s="118">
        <v>1966548565</v>
      </c>
      <c r="L14" s="118">
        <f>[1]Sheet1!$B$7</f>
        <v>1250106745</v>
      </c>
      <c r="N14" s="124"/>
    </row>
    <row r="15" spans="3:14">
      <c r="C15" s="117" t="s">
        <v>12</v>
      </c>
      <c r="D15" s="118">
        <v>1503547329.95</v>
      </c>
      <c r="E15" s="118">
        <v>1431933268</v>
      </c>
      <c r="F15" s="118">
        <v>1513016467</v>
      </c>
      <c r="G15" s="119">
        <v>1671347536</v>
      </c>
      <c r="H15" s="119">
        <v>1645232380</v>
      </c>
      <c r="I15" s="119">
        <v>1532469574</v>
      </c>
      <c r="J15" s="119">
        <v>1714951123</v>
      </c>
      <c r="K15" s="118">
        <v>1771999510</v>
      </c>
      <c r="L15" s="118">
        <f>[1]Sheet1!$B$9</f>
        <v>1467545454</v>
      </c>
      <c r="N15" s="124"/>
    </row>
    <row r="16" spans="3:14">
      <c r="C16" s="117" t="s">
        <v>13</v>
      </c>
      <c r="D16" s="118">
        <v>1358073700</v>
      </c>
      <c r="E16" s="118">
        <v>1657268994</v>
      </c>
      <c r="F16" s="118">
        <v>1425732428</v>
      </c>
      <c r="G16" s="119">
        <v>1725812619</v>
      </c>
      <c r="H16" s="119">
        <v>1781105208</v>
      </c>
      <c r="I16" s="119">
        <v>1892124751</v>
      </c>
      <c r="J16" s="119">
        <v>1980056041</v>
      </c>
      <c r="K16" s="118">
        <v>2085174443</v>
      </c>
      <c r="L16" s="118">
        <f>[1]Sheet1!$B$11</f>
        <v>1515432397</v>
      </c>
      <c r="N16" s="124"/>
    </row>
    <row r="17" ht="15.15" spans="3:14">
      <c r="C17" s="120" t="s">
        <v>14</v>
      </c>
      <c r="D17" s="118">
        <v>1572987812</v>
      </c>
      <c r="E17" s="118">
        <v>1741854523</v>
      </c>
      <c r="F17" s="118">
        <v>1410786677</v>
      </c>
      <c r="G17" s="118">
        <v>1768579261</v>
      </c>
      <c r="H17" s="118">
        <v>1960972444</v>
      </c>
      <c r="I17" s="118">
        <v>2015491983</v>
      </c>
      <c r="J17" s="118">
        <v>2175688625</v>
      </c>
      <c r="K17" s="118">
        <v>2272011010</v>
      </c>
      <c r="L17" s="118">
        <f>[1]Sheet1!$B$13</f>
        <v>1753619721</v>
      </c>
      <c r="N17" s="124"/>
    </row>
    <row r="18" ht="18.75" spans="3:12">
      <c r="C18" s="121" t="s">
        <v>15</v>
      </c>
      <c r="D18" s="122">
        <v>17779846056.95</v>
      </c>
      <c r="E18" s="123">
        <v>17909224541.56</v>
      </c>
      <c r="F18" s="122">
        <v>18334305459</v>
      </c>
      <c r="G18" s="122">
        <v>19527490785</v>
      </c>
      <c r="H18" s="122">
        <v>20584964536</v>
      </c>
      <c r="I18" s="122">
        <v>20345321200</v>
      </c>
      <c r="J18" s="122">
        <v>22592043118</v>
      </c>
      <c r="K18" s="122">
        <v>24346925589</v>
      </c>
      <c r="L18" s="122">
        <v>20218154627</v>
      </c>
    </row>
    <row r="19" spans="4:12">
      <c r="D19" s="124"/>
      <c r="E19" s="124"/>
      <c r="F19" s="124"/>
      <c r="G19" s="124"/>
      <c r="H19" s="124"/>
      <c r="I19" s="124"/>
      <c r="J19" s="124"/>
      <c r="K19" s="124"/>
      <c r="L19" s="130">
        <f>(L18/K18-1)*100</f>
        <v>-16.9580793554706</v>
      </c>
    </row>
    <row r="20" spans="4:12">
      <c r="D20" s="124"/>
      <c r="E20" s="124"/>
      <c r="F20" s="124"/>
      <c r="G20" s="124"/>
      <c r="H20" s="124"/>
      <c r="I20" s="124"/>
      <c r="J20" s="124"/>
      <c r="K20" s="124"/>
      <c r="L20" s="124"/>
    </row>
  </sheetData>
  <mergeCells count="1">
    <mergeCell ref="C4:L4"/>
  </mergeCells>
  <pageMargins left="0.708661417322835" right="0.708661417322835" top="0.354330708661417" bottom="0.354330708661417" header="0.31496062992126" footer="0.31496062992126"/>
  <pageSetup paperSize="9" scale="5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workbookViewId="0">
      <pane xSplit="2" ySplit="3" topLeftCell="H16" activePane="bottomRight" state="frozen"/>
      <selection/>
      <selection pane="topRight"/>
      <selection pane="bottomLeft"/>
      <selection pane="bottomRight" activeCell="C29" sqref="C29"/>
    </sheetView>
  </sheetViews>
  <sheetFormatPr defaultColWidth="9" defaultRowHeight="14.4"/>
  <cols>
    <col min="1" max="1" width="10.8148148148148" customWidth="1"/>
    <col min="2" max="2" width="14.8148148148148" customWidth="1"/>
    <col min="3" max="4" width="17.5462962962963" customWidth="1"/>
    <col min="5" max="5" width="17" customWidth="1"/>
    <col min="6" max="6" width="16.7222222222222" customWidth="1"/>
    <col min="7" max="7" width="17.5462962962963" customWidth="1"/>
    <col min="8" max="8" width="15" customWidth="1"/>
    <col min="9" max="9" width="17.1759259259259" customWidth="1"/>
    <col min="10" max="10" width="15.1759259259259" customWidth="1"/>
    <col min="11" max="11" width="17.1759259259259" customWidth="1"/>
    <col min="12" max="12" width="19.1759259259259" customWidth="1"/>
    <col min="13" max="13" width="21.2685185185185" customWidth="1"/>
    <col min="14" max="14" width="18.5462962962963" customWidth="1"/>
    <col min="15" max="15" width="16.9074074074074" customWidth="1"/>
    <col min="16" max="17" width="10.1759259259259" customWidth="1"/>
  </cols>
  <sheetData>
    <row r="1" ht="15.15"/>
    <row r="2" ht="15.9" spans="1:15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93"/>
      <c r="O2" s="94"/>
    </row>
    <row r="3" ht="26.7" spans="1:15">
      <c r="A3" s="64" t="s">
        <v>17</v>
      </c>
      <c r="B3" s="65" t="s">
        <v>18</v>
      </c>
      <c r="C3" s="66" t="s">
        <v>19</v>
      </c>
      <c r="D3" s="66" t="s">
        <v>20</v>
      </c>
      <c r="E3" s="66" t="s">
        <v>21</v>
      </c>
      <c r="F3" s="66" t="s">
        <v>22</v>
      </c>
      <c r="G3" s="66" t="s">
        <v>7</v>
      </c>
      <c r="H3" s="66" t="s">
        <v>23</v>
      </c>
      <c r="I3" s="66" t="s">
        <v>24</v>
      </c>
      <c r="J3" s="66" t="s">
        <v>25</v>
      </c>
      <c r="K3" s="66" t="s">
        <v>26</v>
      </c>
      <c r="L3" s="66" t="s">
        <v>27</v>
      </c>
      <c r="M3" s="66" t="s">
        <v>28</v>
      </c>
      <c r="N3" s="95" t="s">
        <v>29</v>
      </c>
      <c r="O3" s="96" t="s">
        <v>15</v>
      </c>
    </row>
    <row r="4" ht="15.9" spans="1:17">
      <c r="A4" s="67">
        <v>2015</v>
      </c>
      <c r="B4" s="68" t="s">
        <v>30</v>
      </c>
      <c r="C4" s="69">
        <v>32538000</v>
      </c>
      <c r="D4" s="70">
        <v>32020000</v>
      </c>
      <c r="E4" s="70">
        <v>15097000</v>
      </c>
      <c r="F4" s="70">
        <v>821000</v>
      </c>
      <c r="G4" s="70">
        <v>0</v>
      </c>
      <c r="H4" s="70">
        <v>8645000</v>
      </c>
      <c r="I4" s="70">
        <v>39762000</v>
      </c>
      <c r="J4" s="70">
        <v>121748000</v>
      </c>
      <c r="K4" s="70">
        <v>72011000</v>
      </c>
      <c r="L4" s="70">
        <v>30056000</v>
      </c>
      <c r="M4" s="70">
        <v>0</v>
      </c>
      <c r="N4" s="97">
        <v>25198000</v>
      </c>
      <c r="O4" s="98">
        <v>377896000</v>
      </c>
      <c r="P4" s="99"/>
      <c r="Q4" s="99"/>
    </row>
    <row r="5" ht="15.9" spans="1:17">
      <c r="A5" s="71"/>
      <c r="B5" s="68" t="s">
        <v>31</v>
      </c>
      <c r="C5" s="72">
        <v>51959000</v>
      </c>
      <c r="D5" s="73">
        <v>0</v>
      </c>
      <c r="E5" s="73">
        <v>0</v>
      </c>
      <c r="F5" s="73">
        <v>0</v>
      </c>
      <c r="G5" s="73">
        <v>0</v>
      </c>
      <c r="H5" s="73">
        <v>5388000</v>
      </c>
      <c r="I5" s="73">
        <v>75724000</v>
      </c>
      <c r="J5" s="73">
        <v>121661000</v>
      </c>
      <c r="K5" s="73">
        <v>4998000</v>
      </c>
      <c r="L5" s="73">
        <v>0</v>
      </c>
      <c r="M5" s="73">
        <v>1490000</v>
      </c>
      <c r="N5" s="100">
        <v>14782000</v>
      </c>
      <c r="O5" s="98">
        <v>276002000</v>
      </c>
      <c r="P5" s="99"/>
      <c r="Q5" s="99"/>
    </row>
    <row r="6" s="62" customFormat="1" ht="15.9" spans="1:17">
      <c r="A6" s="74"/>
      <c r="B6" s="75" t="s">
        <v>32</v>
      </c>
      <c r="C6" s="76">
        <v>38260000</v>
      </c>
      <c r="D6" s="77">
        <v>0</v>
      </c>
      <c r="E6" s="77">
        <v>0</v>
      </c>
      <c r="F6" s="77">
        <v>0</v>
      </c>
      <c r="G6" s="77">
        <v>0</v>
      </c>
      <c r="H6" s="77">
        <v>9940000</v>
      </c>
      <c r="I6" s="77">
        <v>51375000</v>
      </c>
      <c r="J6" s="77">
        <v>83781000</v>
      </c>
      <c r="K6" s="77">
        <v>3775000</v>
      </c>
      <c r="L6" s="77">
        <v>0</v>
      </c>
      <c r="M6" s="77">
        <v>0</v>
      </c>
      <c r="N6" s="101">
        <v>14436000</v>
      </c>
      <c r="O6" s="98">
        <v>201567000</v>
      </c>
      <c r="P6" s="99"/>
      <c r="Q6" s="99"/>
    </row>
    <row r="7" ht="15.9" spans="1:17">
      <c r="A7" s="78">
        <v>2016</v>
      </c>
      <c r="B7" s="66" t="s">
        <v>30</v>
      </c>
      <c r="C7" s="79">
        <v>157458.28</v>
      </c>
      <c r="D7" s="80">
        <v>129543.5</v>
      </c>
      <c r="E7" s="80">
        <v>63099.33</v>
      </c>
      <c r="F7" s="80">
        <v>133454.856</v>
      </c>
      <c r="G7" s="80">
        <v>95626.902</v>
      </c>
      <c r="H7" s="80">
        <v>78399.1</v>
      </c>
      <c r="I7" s="80">
        <v>35806.032</v>
      </c>
      <c r="J7" s="80">
        <v>89299.61</v>
      </c>
      <c r="K7" s="80">
        <v>79612.51</v>
      </c>
      <c r="L7" s="80">
        <v>50062.62</v>
      </c>
      <c r="M7" s="80">
        <v>69581.88</v>
      </c>
      <c r="N7" s="102">
        <v>70247.81</v>
      </c>
      <c r="O7" s="98">
        <v>1052192.43</v>
      </c>
      <c r="P7" s="99"/>
      <c r="Q7" s="99"/>
    </row>
    <row r="8" ht="15.9" spans="1:17">
      <c r="A8" s="81"/>
      <c r="B8" s="66" t="s">
        <v>31</v>
      </c>
      <c r="C8" s="82">
        <v>62811570</v>
      </c>
      <c r="D8" s="83">
        <v>8369000</v>
      </c>
      <c r="E8" s="83">
        <v>92829000</v>
      </c>
      <c r="F8" s="83">
        <v>87269298</v>
      </c>
      <c r="G8" s="83">
        <v>71177448</v>
      </c>
      <c r="H8" s="83">
        <v>58628092</v>
      </c>
      <c r="I8" s="83">
        <v>48234990</v>
      </c>
      <c r="J8" s="83">
        <v>104419240</v>
      </c>
      <c r="K8" s="83">
        <v>38027790</v>
      </c>
      <c r="L8" s="83">
        <v>124743180</v>
      </c>
      <c r="M8" s="83">
        <v>58546540</v>
      </c>
      <c r="N8" s="103">
        <v>33735050</v>
      </c>
      <c r="O8" s="98">
        <v>788791198</v>
      </c>
      <c r="P8" s="99"/>
      <c r="Q8" s="99"/>
    </row>
    <row r="9" ht="15.9" spans="1:17">
      <c r="A9" s="84"/>
      <c r="B9" s="66" t="s">
        <v>32</v>
      </c>
      <c r="C9" s="82">
        <v>31899000</v>
      </c>
      <c r="D9" s="83">
        <v>11343240</v>
      </c>
      <c r="E9" s="83">
        <v>59646000</v>
      </c>
      <c r="F9" s="83">
        <v>44215188</v>
      </c>
      <c r="G9" s="83">
        <v>52320168</v>
      </c>
      <c r="H9" s="83">
        <v>211982210</v>
      </c>
      <c r="I9" s="83">
        <v>30533890</v>
      </c>
      <c r="J9" s="83">
        <v>67581020</v>
      </c>
      <c r="K9" s="83">
        <v>42839540</v>
      </c>
      <c r="L9" s="83">
        <v>96710280</v>
      </c>
      <c r="M9" s="83">
        <v>88774200</v>
      </c>
      <c r="N9" s="103">
        <v>26297040</v>
      </c>
      <c r="O9" s="98">
        <v>764141776</v>
      </c>
      <c r="P9" s="99"/>
      <c r="Q9" s="99"/>
    </row>
    <row r="10" ht="15.9" spans="1:17">
      <c r="A10" s="67">
        <v>2017</v>
      </c>
      <c r="B10" s="68" t="s">
        <v>30</v>
      </c>
      <c r="C10" s="76">
        <v>100024760.88</v>
      </c>
      <c r="D10" s="77">
        <v>113816516.76</v>
      </c>
      <c r="E10" s="77">
        <v>153925907.22</v>
      </c>
      <c r="F10" s="77">
        <v>123248842.56</v>
      </c>
      <c r="G10" s="77">
        <v>103595079.51</v>
      </c>
      <c r="H10" s="77">
        <v>75766500</v>
      </c>
      <c r="I10" s="77">
        <v>30462156</v>
      </c>
      <c r="J10" s="77">
        <v>14223356.73</v>
      </c>
      <c r="K10" s="77">
        <v>58657244.22</v>
      </c>
      <c r="L10" s="77">
        <v>63186579</v>
      </c>
      <c r="M10" s="77">
        <v>19915620.12</v>
      </c>
      <c r="N10" s="101">
        <v>94743205.56</v>
      </c>
      <c r="O10" s="98">
        <v>951565768.56</v>
      </c>
      <c r="P10" s="99"/>
      <c r="Q10" s="99"/>
    </row>
    <row r="11" ht="15.9" spans="1:17">
      <c r="A11" s="71"/>
      <c r="B11" s="68" t="s">
        <v>31</v>
      </c>
      <c r="C11" s="76">
        <v>191378955.24</v>
      </c>
      <c r="D11" s="77">
        <v>193648499.16</v>
      </c>
      <c r="E11" s="77">
        <v>73951248</v>
      </c>
      <c r="F11" s="77">
        <v>116234013.6</v>
      </c>
      <c r="G11" s="77">
        <v>123574896</v>
      </c>
      <c r="H11" s="77">
        <v>65342304</v>
      </c>
      <c r="I11" s="77">
        <v>42943777.92</v>
      </c>
      <c r="J11" s="77">
        <v>37111707.24</v>
      </c>
      <c r="K11" s="77">
        <v>38558582.52</v>
      </c>
      <c r="L11" s="77">
        <v>75016308</v>
      </c>
      <c r="M11" s="77">
        <v>33341837.16</v>
      </c>
      <c r="N11" s="101">
        <v>89875198.68</v>
      </c>
      <c r="O11" s="98">
        <v>1080977327.52</v>
      </c>
      <c r="P11" s="99"/>
      <c r="Q11" s="99"/>
    </row>
    <row r="12" ht="15.9" spans="1:17">
      <c r="A12" s="74"/>
      <c r="B12" s="68" t="s">
        <v>32</v>
      </c>
      <c r="C12" s="76">
        <v>116600853.6</v>
      </c>
      <c r="D12" s="77">
        <v>132150110.4</v>
      </c>
      <c r="E12" s="77">
        <v>38385424</v>
      </c>
      <c r="F12" s="77">
        <v>60423070.4</v>
      </c>
      <c r="G12" s="77">
        <v>59116288</v>
      </c>
      <c r="H12" s="77">
        <v>57173424</v>
      </c>
      <c r="I12" s="77">
        <v>29968178.24</v>
      </c>
      <c r="J12" s="77">
        <v>45597810.72</v>
      </c>
      <c r="K12" s="77">
        <v>21413392</v>
      </c>
      <c r="L12" s="77">
        <v>71431360</v>
      </c>
      <c r="M12" s="77">
        <v>24872958.88</v>
      </c>
      <c r="N12" s="101">
        <v>59881360</v>
      </c>
      <c r="O12" s="98">
        <v>717014230.24</v>
      </c>
      <c r="P12" s="99"/>
      <c r="Q12" s="99"/>
    </row>
    <row r="13" ht="15.9" spans="1:17">
      <c r="A13" s="78">
        <v>2018</v>
      </c>
      <c r="B13" s="66" t="s">
        <v>30</v>
      </c>
      <c r="C13" s="85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104">
        <v>0</v>
      </c>
      <c r="O13" s="98">
        <v>0</v>
      </c>
      <c r="P13" s="99"/>
      <c r="Q13" s="99"/>
    </row>
    <row r="14" ht="15.9" spans="1:17">
      <c r="A14" s="81"/>
      <c r="B14" s="66" t="s">
        <v>31</v>
      </c>
      <c r="C14" s="85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104">
        <v>0</v>
      </c>
      <c r="O14" s="98">
        <v>0</v>
      </c>
      <c r="P14" s="99"/>
      <c r="Q14" s="99"/>
    </row>
    <row r="15" ht="15.9" spans="1:17">
      <c r="A15" s="84"/>
      <c r="B15" s="66" t="s">
        <v>32</v>
      </c>
      <c r="C15" s="85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104">
        <v>0</v>
      </c>
      <c r="O15" s="98">
        <v>0</v>
      </c>
      <c r="P15" s="99"/>
      <c r="Q15" s="99"/>
    </row>
    <row r="16" ht="15.9" spans="1:17">
      <c r="A16" s="67">
        <v>2019</v>
      </c>
      <c r="B16" s="68" t="s">
        <v>30</v>
      </c>
      <c r="C16" s="87">
        <v>43121000</v>
      </c>
      <c r="D16" s="77">
        <v>26377000</v>
      </c>
      <c r="E16" s="77">
        <v>31350000</v>
      </c>
      <c r="F16" s="88">
        <v>0</v>
      </c>
      <c r="G16" s="77">
        <v>4879000</v>
      </c>
      <c r="H16" s="77">
        <v>7965000</v>
      </c>
      <c r="I16" s="77">
        <v>13716000</v>
      </c>
      <c r="J16" s="77">
        <v>672000</v>
      </c>
      <c r="K16" s="88">
        <v>0</v>
      </c>
      <c r="L16" s="88">
        <v>0</v>
      </c>
      <c r="M16" s="88">
        <v>0</v>
      </c>
      <c r="N16" s="105">
        <v>0</v>
      </c>
      <c r="O16" s="98">
        <v>128080000</v>
      </c>
      <c r="P16" s="99"/>
      <c r="Q16" s="99"/>
    </row>
    <row r="17" ht="15.9" spans="1:17">
      <c r="A17" s="71"/>
      <c r="B17" s="68" t="s">
        <v>31</v>
      </c>
      <c r="C17" s="76">
        <v>29129739</v>
      </c>
      <c r="D17" s="77">
        <v>53548046</v>
      </c>
      <c r="E17" s="77">
        <v>25259411</v>
      </c>
      <c r="F17" s="77">
        <v>2230611</v>
      </c>
      <c r="G17" s="77">
        <v>2351076</v>
      </c>
      <c r="H17" s="77">
        <v>1693641</v>
      </c>
      <c r="I17" s="77">
        <v>1693641</v>
      </c>
      <c r="J17" s="77">
        <v>763359</v>
      </c>
      <c r="K17" s="88">
        <v>0</v>
      </c>
      <c r="L17" s="88">
        <v>0</v>
      </c>
      <c r="M17" s="88">
        <v>0</v>
      </c>
      <c r="N17" s="101">
        <v>19239</v>
      </c>
      <c r="O17" s="98">
        <v>116688763</v>
      </c>
      <c r="P17" s="99"/>
      <c r="Q17" s="99"/>
    </row>
    <row r="18" ht="15.9" spans="1:17">
      <c r="A18" s="74"/>
      <c r="B18" s="68" t="s">
        <v>32</v>
      </c>
      <c r="C18" s="89">
        <v>0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105">
        <v>0</v>
      </c>
      <c r="O18" s="98">
        <v>0</v>
      </c>
      <c r="P18" s="99"/>
      <c r="Q18" s="99"/>
    </row>
    <row r="19" ht="15.9" spans="1:17">
      <c r="A19" s="78">
        <v>2020</v>
      </c>
      <c r="B19" s="66" t="s">
        <v>30</v>
      </c>
      <c r="C19" s="85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104">
        <v>0</v>
      </c>
      <c r="O19" s="98">
        <v>0</v>
      </c>
      <c r="P19" s="99"/>
      <c r="Q19" s="99"/>
    </row>
    <row r="20" ht="15.9" spans="1:17">
      <c r="A20" s="81"/>
      <c r="B20" s="66" t="s">
        <v>31</v>
      </c>
      <c r="C20" s="79">
        <f>1234.55735*1000</f>
        <v>1234557.35</v>
      </c>
      <c r="D20" s="80">
        <f>90.94228*1000</f>
        <v>90942.28</v>
      </c>
      <c r="E20" s="80">
        <f>1843.80703*1000</f>
        <v>1843807.03</v>
      </c>
      <c r="F20" s="80">
        <f>845.176*1000</f>
        <v>845176</v>
      </c>
      <c r="G20" s="80">
        <f>1258.225*1000</f>
        <v>1258225</v>
      </c>
      <c r="H20" s="80">
        <f>1149.319*1000</f>
        <v>1149319</v>
      </c>
      <c r="I20" s="80">
        <f>2287.346*1000</f>
        <v>2287346</v>
      </c>
      <c r="J20" s="80">
        <f>2165.88*1000</f>
        <v>2165880</v>
      </c>
      <c r="K20" s="80">
        <f>1696.868*1000</f>
        <v>1696868</v>
      </c>
      <c r="L20" s="80">
        <f>1732.481*1000</f>
        <v>1732481</v>
      </c>
      <c r="M20" s="80">
        <f>1171.098*1000</f>
        <v>1171098</v>
      </c>
      <c r="N20" s="102">
        <f>1118.633*1000</f>
        <v>1118633</v>
      </c>
      <c r="O20" s="98">
        <v>16594332.66</v>
      </c>
      <c r="P20" s="99"/>
      <c r="Q20" s="99"/>
    </row>
    <row r="21" ht="15.9" spans="1:17">
      <c r="A21" s="84"/>
      <c r="B21" s="66" t="s">
        <v>32</v>
      </c>
      <c r="C21" s="79">
        <v>0</v>
      </c>
      <c r="D21" s="86">
        <v>0</v>
      </c>
      <c r="E21" s="86">
        <v>0</v>
      </c>
      <c r="F21" s="86">
        <v>0</v>
      </c>
      <c r="G21" s="80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104">
        <v>0</v>
      </c>
      <c r="O21" s="98">
        <v>0</v>
      </c>
      <c r="P21" s="99"/>
      <c r="Q21" s="99"/>
    </row>
    <row r="22" ht="15.9" spans="1:17">
      <c r="A22" s="67">
        <v>2021</v>
      </c>
      <c r="B22" s="68" t="s">
        <v>30</v>
      </c>
      <c r="C22" s="89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105">
        <v>0</v>
      </c>
      <c r="O22" s="98">
        <v>0</v>
      </c>
      <c r="P22" s="99"/>
      <c r="Q22" s="99"/>
    </row>
    <row r="23" ht="15.9" spans="1:17">
      <c r="A23" s="71"/>
      <c r="B23" s="68" t="s">
        <v>31</v>
      </c>
      <c r="C23" s="90">
        <v>8324386.66</v>
      </c>
      <c r="D23" s="91">
        <v>6371062</v>
      </c>
      <c r="E23" s="91">
        <v>7061034</v>
      </c>
      <c r="F23" s="91">
        <v>6972915.86</v>
      </c>
      <c r="G23" s="91">
        <v>3598134</v>
      </c>
      <c r="H23" s="91">
        <v>5345151</v>
      </c>
      <c r="I23" s="91">
        <v>8408348.1</v>
      </c>
      <c r="J23" s="91">
        <v>5942188</v>
      </c>
      <c r="K23" s="91">
        <v>3704883</v>
      </c>
      <c r="L23" s="91">
        <v>7590197.57</v>
      </c>
      <c r="M23" s="91">
        <v>6795301.07</v>
      </c>
      <c r="N23" s="106">
        <v>8814803.48</v>
      </c>
      <c r="O23" s="98">
        <v>78928404.74</v>
      </c>
      <c r="P23" s="99"/>
      <c r="Q23" s="99"/>
    </row>
    <row r="24" ht="15.9" spans="1:17">
      <c r="A24" s="74"/>
      <c r="B24" s="68" t="s">
        <v>32</v>
      </c>
      <c r="C24" s="90">
        <v>2183457.44</v>
      </c>
      <c r="D24" s="91">
        <v>3079093.14</v>
      </c>
      <c r="E24" s="91">
        <v>2585180.88</v>
      </c>
      <c r="F24" s="91">
        <v>2345554.66</v>
      </c>
      <c r="G24" s="91">
        <v>700794.24</v>
      </c>
      <c r="H24" s="91">
        <v>3955479.18</v>
      </c>
      <c r="I24" s="91">
        <v>5376421.82</v>
      </c>
      <c r="J24" s="91">
        <v>758016.64</v>
      </c>
      <c r="K24" s="91">
        <v>424480</v>
      </c>
      <c r="L24" s="91">
        <v>890761.65</v>
      </c>
      <c r="M24" s="91">
        <v>796152.01</v>
      </c>
      <c r="N24" s="106">
        <v>971060.58</v>
      </c>
      <c r="O24" s="98">
        <v>24066452.24</v>
      </c>
      <c r="P24" s="99"/>
      <c r="Q24" s="99"/>
    </row>
    <row r="25" ht="15.9" spans="1:18">
      <c r="A25" s="78">
        <v>2022</v>
      </c>
      <c r="B25" s="66" t="s">
        <v>30</v>
      </c>
      <c r="C25" s="89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105">
        <v>0</v>
      </c>
      <c r="O25" s="98">
        <v>0</v>
      </c>
      <c r="P25" s="99"/>
      <c r="Q25" s="99"/>
      <c r="R25" s="62"/>
    </row>
    <row r="26" ht="15.9" spans="1:18">
      <c r="A26" s="81"/>
      <c r="B26" s="66" t="s">
        <v>31</v>
      </c>
      <c r="C26" s="79">
        <v>8644227</v>
      </c>
      <c r="D26" s="80">
        <v>8854489.82127524</v>
      </c>
      <c r="E26" s="80">
        <v>9206264</v>
      </c>
      <c r="F26" s="80">
        <v>6789301.04595325</v>
      </c>
      <c r="G26" s="80">
        <v>6367926.95977103</v>
      </c>
      <c r="H26" s="80">
        <v>10326736.9619971</v>
      </c>
      <c r="I26" s="80">
        <v>7908950</v>
      </c>
      <c r="J26" s="80">
        <v>7656910</v>
      </c>
      <c r="K26" s="80">
        <v>7822320</v>
      </c>
      <c r="L26" s="80">
        <v>8213750</v>
      </c>
      <c r="M26" s="80">
        <v>10513260</v>
      </c>
      <c r="N26" s="102">
        <v>10161830</v>
      </c>
      <c r="O26" s="98">
        <v>102465965.788997</v>
      </c>
      <c r="P26" s="99"/>
      <c r="Q26" s="99"/>
      <c r="R26" s="62"/>
    </row>
    <row r="27" ht="15.9" spans="1:18">
      <c r="A27" s="84"/>
      <c r="B27" s="66" t="s">
        <v>32</v>
      </c>
      <c r="C27" s="79">
        <v>2581759</v>
      </c>
      <c r="D27" s="80">
        <v>4335034.30481794</v>
      </c>
      <c r="E27" s="80">
        <v>5976051</v>
      </c>
      <c r="F27" s="80">
        <v>4513012.66338051</v>
      </c>
      <c r="G27" s="80">
        <v>3760328.97121959</v>
      </c>
      <c r="H27" s="80">
        <v>1160756.87708698</v>
      </c>
      <c r="I27" s="80">
        <v>2735260</v>
      </c>
      <c r="J27" s="80">
        <v>2439740</v>
      </c>
      <c r="K27" s="80">
        <v>4038190</v>
      </c>
      <c r="L27" s="80">
        <v>4515700</v>
      </c>
      <c r="M27" s="80">
        <v>4262060</v>
      </c>
      <c r="N27" s="102">
        <v>4360020</v>
      </c>
      <c r="O27" s="98">
        <v>44677912.816505</v>
      </c>
      <c r="P27" s="99"/>
      <c r="Q27" s="99"/>
      <c r="R27" s="62"/>
    </row>
    <row r="28" ht="15.9" spans="1:18">
      <c r="A28" s="67">
        <v>2023</v>
      </c>
      <c r="B28" s="68" t="s">
        <v>30</v>
      </c>
      <c r="C28" s="89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105">
        <v>0</v>
      </c>
      <c r="O28" s="98">
        <v>0</v>
      </c>
      <c r="P28" s="99"/>
      <c r="Q28" s="99"/>
      <c r="R28" s="62"/>
    </row>
    <row r="29" ht="15.9" spans="1:18">
      <c r="A29" s="71"/>
      <c r="B29" s="68" t="s">
        <v>31</v>
      </c>
      <c r="C29" s="76">
        <v>9200072.11815767</v>
      </c>
      <c r="D29" s="77">
        <v>11004706.8740658</v>
      </c>
      <c r="E29" s="77">
        <v>9740390.52790587</v>
      </c>
      <c r="F29" s="77">
        <v>11671817</v>
      </c>
      <c r="G29" s="77">
        <v>3839802</v>
      </c>
      <c r="H29" s="77">
        <v>10023587</v>
      </c>
      <c r="I29" s="77">
        <v>7026079.19</v>
      </c>
      <c r="J29" s="77">
        <v>12015044.09</v>
      </c>
      <c r="K29" s="77">
        <v>8420502.65</v>
      </c>
      <c r="L29" s="77">
        <v>9264062.64</v>
      </c>
      <c r="M29" s="77">
        <v>7162948.07</v>
      </c>
      <c r="N29" s="101">
        <v>10024506.06</v>
      </c>
      <c r="O29" s="98">
        <v>109393518.220129</v>
      </c>
      <c r="P29" s="99">
        <f>(O29/O26-1)*100</f>
        <v>6.76083261187259</v>
      </c>
      <c r="Q29" s="99"/>
      <c r="R29" s="62"/>
    </row>
    <row r="30" ht="15.9" spans="1:18">
      <c r="A30" s="74"/>
      <c r="B30" s="68" t="s">
        <v>32</v>
      </c>
      <c r="C30" s="76">
        <v>2184181.34297981</v>
      </c>
      <c r="D30" s="77">
        <v>5462752.15391954</v>
      </c>
      <c r="E30" s="77">
        <v>3173145.10494514</v>
      </c>
      <c r="F30" s="77">
        <v>5275937</v>
      </c>
      <c r="G30" s="77">
        <v>3760909</v>
      </c>
      <c r="H30" s="77">
        <v>6217646</v>
      </c>
      <c r="I30" s="77">
        <v>4523499.18</v>
      </c>
      <c r="J30" s="77">
        <v>7060662.68</v>
      </c>
      <c r="K30" s="77">
        <v>8294917.03</v>
      </c>
      <c r="L30" s="77">
        <v>7634497.89</v>
      </c>
      <c r="M30" s="77">
        <v>7832398.53</v>
      </c>
      <c r="N30" s="101">
        <v>8286257.18</v>
      </c>
      <c r="O30" s="98">
        <v>69706803.0918445</v>
      </c>
      <c r="P30" s="99">
        <f>(O30/O27-1)*100</f>
        <v>56.0207241061925</v>
      </c>
      <c r="Q30" s="99"/>
      <c r="R30" s="62"/>
    </row>
    <row r="34" spans="1:1">
      <c r="A34" s="92"/>
    </row>
    <row r="35" spans="1:1">
      <c r="A35" s="92"/>
    </row>
    <row r="36" spans="1:1">
      <c r="A36" s="92"/>
    </row>
    <row r="37" spans="1:1">
      <c r="A37" s="92"/>
    </row>
    <row r="38" spans="1:1">
      <c r="A38" s="92"/>
    </row>
    <row r="39" spans="1:1">
      <c r="A39" s="92"/>
    </row>
    <row r="40" spans="1:1">
      <c r="A40" s="92"/>
    </row>
    <row r="41" spans="1:1">
      <c r="A41" s="92"/>
    </row>
    <row r="42" spans="1:1">
      <c r="A42" s="92"/>
    </row>
  </sheetData>
  <mergeCells count="10">
    <mergeCell ref="A2:N2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</mergeCells>
  <pageMargins left="0.7" right="0.7" top="0.75" bottom="0.75" header="0.3" footer="0.3"/>
  <pageSetup paperSize="1" orientation="portrait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G34"/>
  <sheetViews>
    <sheetView tabSelected="1" zoomScale="80" zoomScaleNormal="80" workbookViewId="0">
      <pane xSplit="2" ySplit="4" topLeftCell="W5" activePane="bottomRight" state="frozen"/>
      <selection/>
      <selection pane="topRight"/>
      <selection pane="bottomLeft"/>
      <selection pane="bottomRight" activeCell="AA27" sqref="AA27"/>
    </sheetView>
  </sheetViews>
  <sheetFormatPr defaultColWidth="8.72222222222222" defaultRowHeight="14.4"/>
  <cols>
    <col min="1" max="1" width="8.72222222222222" style="1"/>
    <col min="2" max="8" width="25.2685185185185" style="1" customWidth="1"/>
    <col min="9" max="9" width="32.1759259259259" style="1" customWidth="1"/>
    <col min="10" max="10" width="30.8148148148148" style="1" customWidth="1"/>
    <col min="11" max="11" width="25.1759259259259" style="1" customWidth="1"/>
    <col min="12" max="12" width="31.1759259259259" style="1" customWidth="1"/>
    <col min="13" max="14" width="26.4537037037037" style="1" customWidth="1"/>
    <col min="15" max="15" width="31" style="1" customWidth="1"/>
    <col min="16" max="16" width="29.7222222222222" style="1" customWidth="1"/>
    <col min="17" max="17" width="25.1759259259259" style="1" customWidth="1"/>
    <col min="18" max="20" width="29.7222222222222" style="1" customWidth="1"/>
    <col min="21" max="21" width="31.7222222222222" style="1" customWidth="1"/>
    <col min="22" max="22" width="26.4537037037037" style="1" customWidth="1"/>
    <col min="23" max="23" width="24.2685185185185" style="1" customWidth="1"/>
    <col min="24" max="24" width="31.8148148148148" style="1" customWidth="1"/>
    <col min="25" max="26" width="27.1759259259259" style="1" customWidth="1"/>
    <col min="27" max="27" width="26.6296296296296" style="1" customWidth="1"/>
    <col min="28" max="28" width="25.7222222222222" style="1" customWidth="1"/>
    <col min="29" max="29" width="19.1759259259259" style="1" customWidth="1"/>
    <col min="30" max="30" width="20" style="1" customWidth="1"/>
    <col min="31" max="31" width="19.2685185185185" style="1" customWidth="1"/>
    <col min="32" max="16384" width="8.72222222222222" style="1"/>
  </cols>
  <sheetData>
    <row r="2" ht="20.4" spans="2:29">
      <c r="B2" s="2"/>
      <c r="C2" s="3" t="s">
        <v>33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6"/>
      <c r="W2" s="36"/>
      <c r="X2" s="2"/>
      <c r="Y2" s="2"/>
      <c r="Z2" s="2"/>
      <c r="AA2" s="2"/>
      <c r="AB2" s="2"/>
      <c r="AC2" s="2"/>
    </row>
    <row r="3" ht="20.4" spans="2:29">
      <c r="B3" s="4"/>
      <c r="C3" s="5">
        <v>2015</v>
      </c>
      <c r="D3" s="5"/>
      <c r="E3" s="5"/>
      <c r="F3" s="5">
        <v>2016</v>
      </c>
      <c r="G3" s="5"/>
      <c r="H3" s="5"/>
      <c r="I3" s="5">
        <v>2017</v>
      </c>
      <c r="J3" s="5"/>
      <c r="K3" s="5"/>
      <c r="L3" s="25">
        <v>2018</v>
      </c>
      <c r="M3" s="25"/>
      <c r="N3" s="25"/>
      <c r="O3" s="25">
        <v>2019</v>
      </c>
      <c r="P3" s="25"/>
      <c r="Q3" s="25"/>
      <c r="R3" s="25">
        <v>2020</v>
      </c>
      <c r="S3" s="25"/>
      <c r="T3" s="25"/>
      <c r="U3" s="25">
        <v>2021</v>
      </c>
      <c r="V3" s="25"/>
      <c r="W3" s="25"/>
      <c r="X3" s="25">
        <v>2022</v>
      </c>
      <c r="Y3" s="25"/>
      <c r="Z3" s="25"/>
      <c r="AA3" s="47">
        <v>2023</v>
      </c>
      <c r="AB3" s="47"/>
      <c r="AC3" s="47"/>
    </row>
    <row r="4" ht="23.4" spans="2:29">
      <c r="B4" s="6" t="s">
        <v>34</v>
      </c>
      <c r="C4" s="6" t="s">
        <v>35</v>
      </c>
      <c r="D4" s="7" t="s">
        <v>36</v>
      </c>
      <c r="E4" s="7" t="s">
        <v>37</v>
      </c>
      <c r="F4" s="8" t="s">
        <v>38</v>
      </c>
      <c r="G4" s="7" t="s">
        <v>36</v>
      </c>
      <c r="H4" s="7" t="s">
        <v>37</v>
      </c>
      <c r="I4" s="8" t="s">
        <v>35</v>
      </c>
      <c r="J4" s="7" t="s">
        <v>36</v>
      </c>
      <c r="K4" s="7" t="s">
        <v>37</v>
      </c>
      <c r="L4" s="7" t="s">
        <v>39</v>
      </c>
      <c r="M4" s="7" t="s">
        <v>40</v>
      </c>
      <c r="N4" s="7" t="s">
        <v>41</v>
      </c>
      <c r="O4" s="7" t="s">
        <v>35</v>
      </c>
      <c r="P4" s="7" t="s">
        <v>36</v>
      </c>
      <c r="Q4" s="7" t="s">
        <v>37</v>
      </c>
      <c r="R4" s="7" t="s">
        <v>35</v>
      </c>
      <c r="S4" s="7" t="s">
        <v>36</v>
      </c>
      <c r="T4" s="7" t="s">
        <v>37</v>
      </c>
      <c r="U4" s="7" t="s">
        <v>35</v>
      </c>
      <c r="V4" s="7" t="s">
        <v>36</v>
      </c>
      <c r="W4" s="7" t="s">
        <v>37</v>
      </c>
      <c r="X4" s="7" t="s">
        <v>35</v>
      </c>
      <c r="Y4" s="7" t="s">
        <v>36</v>
      </c>
      <c r="Z4" s="7" t="s">
        <v>37</v>
      </c>
      <c r="AA4" s="7" t="s">
        <v>35</v>
      </c>
      <c r="AB4" s="7" t="s">
        <v>36</v>
      </c>
      <c r="AC4" s="7" t="s">
        <v>37</v>
      </c>
    </row>
    <row r="5" ht="23.4" spans="2:29">
      <c r="B5" s="6" t="s">
        <v>3</v>
      </c>
      <c r="C5" s="9">
        <v>1242346660</v>
      </c>
      <c r="D5" s="9">
        <v>351743447</v>
      </c>
      <c r="E5" s="9">
        <v>270750320</v>
      </c>
      <c r="F5" s="9">
        <v>1839719556</v>
      </c>
      <c r="G5" s="10">
        <v>363988844</v>
      </c>
      <c r="H5" s="10">
        <v>79316683</v>
      </c>
      <c r="I5" s="26">
        <v>1101772440</v>
      </c>
      <c r="J5" s="10">
        <v>360131576</v>
      </c>
      <c r="K5" s="10">
        <v>27822675</v>
      </c>
      <c r="L5" s="27">
        <v>1545033858</v>
      </c>
      <c r="M5" s="26">
        <v>241293381</v>
      </c>
      <c r="N5" s="26">
        <v>40071887</v>
      </c>
      <c r="O5" s="27">
        <v>1406623926.5</v>
      </c>
      <c r="P5" s="26">
        <v>437313346</v>
      </c>
      <c r="Q5" s="9">
        <v>15237551</v>
      </c>
      <c r="R5" s="27">
        <v>1828620166</v>
      </c>
      <c r="S5" s="37">
        <v>439163961</v>
      </c>
      <c r="T5" s="38">
        <v>0</v>
      </c>
      <c r="U5" s="27">
        <v>1735960516</v>
      </c>
      <c r="V5" s="19">
        <v>409439420</v>
      </c>
      <c r="W5" s="38">
        <v>0</v>
      </c>
      <c r="X5" s="39">
        <v>1835362333</v>
      </c>
      <c r="Y5" s="48">
        <v>234837385</v>
      </c>
      <c r="Z5" s="38">
        <v>0</v>
      </c>
      <c r="AA5" s="39">
        <v>2086801191</v>
      </c>
      <c r="AB5" s="48">
        <v>405094329</v>
      </c>
      <c r="AC5" s="49">
        <v>0</v>
      </c>
    </row>
    <row r="6" ht="23.4" spans="2:29">
      <c r="B6" s="11"/>
      <c r="C6" s="9"/>
      <c r="D6" s="12"/>
      <c r="E6" s="12"/>
      <c r="F6" s="13"/>
      <c r="G6" s="14"/>
      <c r="H6" s="14"/>
      <c r="I6" s="13"/>
      <c r="J6" s="14"/>
      <c r="K6" s="14"/>
      <c r="L6" s="13"/>
      <c r="M6" s="9"/>
      <c r="N6" s="9"/>
      <c r="O6" s="13"/>
      <c r="P6" s="9"/>
      <c r="Q6" s="9"/>
      <c r="R6" s="13"/>
      <c r="S6" s="40"/>
      <c r="T6" s="13"/>
      <c r="U6" s="13"/>
      <c r="V6" s="13"/>
      <c r="W6" s="13"/>
      <c r="X6" s="29"/>
      <c r="Y6" s="29"/>
      <c r="Z6" s="29"/>
      <c r="AA6" s="50"/>
      <c r="AB6" s="50"/>
      <c r="AC6" s="51"/>
    </row>
    <row r="7" ht="23.4" spans="2:29">
      <c r="B7" s="6" t="s">
        <v>4</v>
      </c>
      <c r="C7" s="9">
        <v>1388882096</v>
      </c>
      <c r="D7" s="9">
        <v>412300287</v>
      </c>
      <c r="E7" s="9">
        <v>117143654</v>
      </c>
      <c r="F7" s="9">
        <v>1206079892</v>
      </c>
      <c r="G7" s="10">
        <v>469761621</v>
      </c>
      <c r="H7" s="10">
        <v>153114553</v>
      </c>
      <c r="I7" s="26">
        <v>1254656495</v>
      </c>
      <c r="J7" s="10">
        <v>443169348</v>
      </c>
      <c r="K7" s="10">
        <v>1066780</v>
      </c>
      <c r="L7" s="27">
        <v>1681090626</v>
      </c>
      <c r="M7" s="26">
        <v>302837825.993</v>
      </c>
      <c r="N7" s="26">
        <v>27162864</v>
      </c>
      <c r="O7" s="27">
        <v>1560281262</v>
      </c>
      <c r="P7" s="26">
        <v>381467124</v>
      </c>
      <c r="Q7" s="9">
        <v>37228971</v>
      </c>
      <c r="R7" s="27">
        <v>1774376223</v>
      </c>
      <c r="S7" s="19">
        <v>500732595</v>
      </c>
      <c r="T7" s="38">
        <v>0</v>
      </c>
      <c r="U7" s="27">
        <v>1548623578</v>
      </c>
      <c r="V7" s="37">
        <v>334668789</v>
      </c>
      <c r="W7" s="37">
        <v>12721750</v>
      </c>
      <c r="X7" s="28">
        <v>1419817012</v>
      </c>
      <c r="Y7" s="48">
        <v>288132483</v>
      </c>
      <c r="Z7" s="38">
        <v>0</v>
      </c>
      <c r="AA7" s="52">
        <v>1994571193</v>
      </c>
      <c r="AB7" s="48">
        <v>480813202</v>
      </c>
      <c r="AC7" s="52">
        <v>0</v>
      </c>
    </row>
    <row r="8" ht="23.4" spans="2:29">
      <c r="B8" s="11"/>
      <c r="C8" s="9"/>
      <c r="D8" s="12"/>
      <c r="E8" s="12"/>
      <c r="F8" s="15"/>
      <c r="G8" s="14"/>
      <c r="H8" s="14"/>
      <c r="I8" s="15"/>
      <c r="J8" s="14"/>
      <c r="K8" s="14"/>
      <c r="L8" s="13"/>
      <c r="M8" s="9"/>
      <c r="N8" s="9"/>
      <c r="O8" s="13"/>
      <c r="P8" s="9"/>
      <c r="Q8" s="9"/>
      <c r="R8" s="13"/>
      <c r="S8" s="40"/>
      <c r="T8" s="13"/>
      <c r="U8" s="13"/>
      <c r="V8" s="13"/>
      <c r="W8" s="13"/>
      <c r="X8" s="29"/>
      <c r="Y8" s="29"/>
      <c r="Z8" s="29"/>
      <c r="AA8" s="53"/>
      <c r="AB8" s="53"/>
      <c r="AC8" s="52"/>
    </row>
    <row r="9" ht="23.4" spans="2:29">
      <c r="B9" s="6" t="s">
        <v>5</v>
      </c>
      <c r="C9" s="9">
        <v>1985555677</v>
      </c>
      <c r="D9" s="9">
        <v>198752466</v>
      </c>
      <c r="E9" s="9">
        <v>110877112</v>
      </c>
      <c r="F9" s="9">
        <v>1618628896</v>
      </c>
      <c r="G9" s="10">
        <v>514720494</v>
      </c>
      <c r="H9" s="10">
        <v>77694146</v>
      </c>
      <c r="I9" s="15">
        <v>1220825973</v>
      </c>
      <c r="J9" s="10">
        <v>504596385</v>
      </c>
      <c r="K9" s="10">
        <v>12169874</v>
      </c>
      <c r="L9" s="28">
        <v>2416123139</v>
      </c>
      <c r="M9" s="26">
        <v>317275298</v>
      </c>
      <c r="N9" s="9">
        <v>0</v>
      </c>
      <c r="O9" s="28">
        <v>1170587302</v>
      </c>
      <c r="P9" s="26">
        <v>354111919</v>
      </c>
      <c r="Q9" s="9">
        <v>37485879</v>
      </c>
      <c r="R9" s="28">
        <v>1671647761</v>
      </c>
      <c r="S9" s="37">
        <v>642730355</v>
      </c>
      <c r="T9" s="38">
        <v>0</v>
      </c>
      <c r="U9" s="28">
        <v>2081987934</v>
      </c>
      <c r="V9" s="37">
        <v>414414397</v>
      </c>
      <c r="W9" s="38">
        <v>0</v>
      </c>
      <c r="X9" s="41">
        <v>2527588404</v>
      </c>
      <c r="Y9" s="48">
        <v>241255093</v>
      </c>
      <c r="Z9" s="38">
        <v>0</v>
      </c>
      <c r="AA9" s="41">
        <v>2291050512</v>
      </c>
      <c r="AB9" s="48">
        <v>561842460</v>
      </c>
      <c r="AC9" s="41">
        <v>0</v>
      </c>
    </row>
    <row r="10" ht="23.4" spans="2:29">
      <c r="B10" s="11"/>
      <c r="C10" s="9"/>
      <c r="D10" s="12"/>
      <c r="E10" s="12"/>
      <c r="F10" s="16"/>
      <c r="G10" s="14"/>
      <c r="H10" s="14"/>
      <c r="I10" s="15"/>
      <c r="J10" s="14"/>
      <c r="K10" s="14"/>
      <c r="L10" s="13"/>
      <c r="M10" s="9"/>
      <c r="N10" s="9"/>
      <c r="O10" s="13"/>
      <c r="P10" s="9"/>
      <c r="Q10" s="9"/>
      <c r="R10" s="13"/>
      <c r="S10" s="40"/>
      <c r="T10" s="13"/>
      <c r="U10" s="13"/>
      <c r="V10" s="13"/>
      <c r="W10" s="13"/>
      <c r="X10" s="29"/>
      <c r="Y10" s="29"/>
      <c r="Z10" s="29"/>
      <c r="AA10" s="54"/>
      <c r="AB10" s="54"/>
      <c r="AC10" s="55"/>
    </row>
    <row r="11" ht="23.4" spans="2:29">
      <c r="B11" s="6" t="s">
        <v>6</v>
      </c>
      <c r="C11" s="9">
        <v>1798682285</v>
      </c>
      <c r="D11" s="16">
        <v>238642648</v>
      </c>
      <c r="E11" s="16">
        <v>213292268</v>
      </c>
      <c r="F11" s="9">
        <v>1801402490</v>
      </c>
      <c r="G11" s="17">
        <v>433703130</v>
      </c>
      <c r="H11" s="17">
        <v>12177696</v>
      </c>
      <c r="I11" s="29">
        <v>1622968816</v>
      </c>
      <c r="J11" s="17">
        <v>360194376</v>
      </c>
      <c r="K11" s="17">
        <v>45272181</v>
      </c>
      <c r="L11" s="30">
        <v>1694647821.423</v>
      </c>
      <c r="M11" s="26">
        <v>321902929</v>
      </c>
      <c r="N11" s="9">
        <v>0</v>
      </c>
      <c r="O11" s="30">
        <v>2194341397.982</v>
      </c>
      <c r="P11" s="26">
        <v>386521436</v>
      </c>
      <c r="Q11" s="9">
        <v>0</v>
      </c>
      <c r="R11" s="30">
        <v>1511107289</v>
      </c>
      <c r="S11" s="37">
        <v>514724736</v>
      </c>
      <c r="T11" s="38">
        <v>0</v>
      </c>
      <c r="U11" s="30">
        <v>1744916669</v>
      </c>
      <c r="V11" s="37">
        <v>476500747</v>
      </c>
      <c r="W11" s="38">
        <v>0</v>
      </c>
      <c r="X11" s="30">
        <v>2307963622</v>
      </c>
      <c r="Y11" s="48">
        <v>310829524</v>
      </c>
      <c r="Z11" s="38">
        <v>0</v>
      </c>
      <c r="AA11" s="56">
        <v>1914537024</v>
      </c>
      <c r="AB11" s="48">
        <v>385600569</v>
      </c>
      <c r="AC11" s="57">
        <v>0</v>
      </c>
    </row>
    <row r="12" ht="23.4" spans="2:29">
      <c r="B12" s="11"/>
      <c r="C12" s="9"/>
      <c r="D12" s="12"/>
      <c r="E12" s="12"/>
      <c r="F12" s="16"/>
      <c r="G12" s="14"/>
      <c r="H12" s="14"/>
      <c r="I12" s="29"/>
      <c r="J12" s="14"/>
      <c r="K12" s="14"/>
      <c r="L12" s="13"/>
      <c r="M12" s="9"/>
      <c r="N12" s="9"/>
      <c r="O12" s="13"/>
      <c r="P12" s="9"/>
      <c r="Q12" s="9"/>
      <c r="R12" s="13"/>
      <c r="S12" s="40"/>
      <c r="T12" s="13"/>
      <c r="U12" s="13"/>
      <c r="V12" s="13"/>
      <c r="W12" s="13"/>
      <c r="X12" s="29"/>
      <c r="Y12" s="29"/>
      <c r="Z12" s="29"/>
      <c r="AA12" s="54"/>
      <c r="AB12" s="54"/>
      <c r="AC12" s="55"/>
    </row>
    <row r="13" ht="23.4" spans="2:29">
      <c r="B13" s="6" t="s">
        <v>7</v>
      </c>
      <c r="C13" s="9">
        <v>1638733058</v>
      </c>
      <c r="D13" s="16">
        <v>312105823</v>
      </c>
      <c r="E13" s="16">
        <v>245345752</v>
      </c>
      <c r="F13" s="9">
        <v>2149764151</v>
      </c>
      <c r="G13" s="17">
        <v>427190463</v>
      </c>
      <c r="H13" s="17">
        <v>86031014</v>
      </c>
      <c r="I13" s="29">
        <v>1527171567</v>
      </c>
      <c r="J13" s="17">
        <v>387560574</v>
      </c>
      <c r="K13" s="17">
        <v>11845544</v>
      </c>
      <c r="L13" s="30">
        <v>1388691585.154</v>
      </c>
      <c r="M13" s="26">
        <v>368366561</v>
      </c>
      <c r="N13" s="26">
        <v>6370289</v>
      </c>
      <c r="O13" s="30">
        <v>2014563927</v>
      </c>
      <c r="P13" s="26">
        <v>452359689</v>
      </c>
      <c r="Q13" s="9">
        <v>0</v>
      </c>
      <c r="R13" s="30">
        <v>1571539746</v>
      </c>
      <c r="S13" s="37">
        <v>492495366</v>
      </c>
      <c r="T13" s="37">
        <v>18722950</v>
      </c>
      <c r="U13" s="30">
        <v>2211757317</v>
      </c>
      <c r="V13" s="37">
        <v>389792823</v>
      </c>
      <c r="W13" s="38">
        <v>0</v>
      </c>
      <c r="X13" s="30">
        <v>1969716287</v>
      </c>
      <c r="Y13" s="48">
        <v>367196369</v>
      </c>
      <c r="Z13" s="38">
        <v>0</v>
      </c>
      <c r="AA13" s="56">
        <v>2008275356</v>
      </c>
      <c r="AB13" s="48">
        <v>458888155</v>
      </c>
      <c r="AC13" s="57">
        <v>0</v>
      </c>
    </row>
    <row r="14" ht="23.4" spans="2:29">
      <c r="B14" s="11"/>
      <c r="C14" s="9"/>
      <c r="D14" s="12"/>
      <c r="E14" s="12"/>
      <c r="F14" s="16"/>
      <c r="G14" s="14"/>
      <c r="H14" s="14"/>
      <c r="I14" s="15"/>
      <c r="J14" s="14"/>
      <c r="K14" s="14"/>
      <c r="L14" s="13"/>
      <c r="M14" s="9"/>
      <c r="N14" s="9"/>
      <c r="O14" s="13"/>
      <c r="P14" s="9"/>
      <c r="Q14" s="9"/>
      <c r="R14" s="13"/>
      <c r="S14" s="40"/>
      <c r="T14" s="13"/>
      <c r="U14" s="13"/>
      <c r="V14" s="13"/>
      <c r="W14" s="13"/>
      <c r="X14" s="29"/>
      <c r="Y14" s="29"/>
      <c r="Z14" s="29"/>
      <c r="AA14" s="54"/>
      <c r="AB14" s="54"/>
      <c r="AC14" s="55"/>
    </row>
    <row r="15" ht="23.4" spans="2:29">
      <c r="B15" s="6" t="s">
        <v>8</v>
      </c>
      <c r="C15" s="9">
        <v>1332568357</v>
      </c>
      <c r="D15" s="16">
        <v>400513171</v>
      </c>
      <c r="E15" s="16">
        <v>108708513</v>
      </c>
      <c r="F15" s="9">
        <v>1636408388</v>
      </c>
      <c r="G15" s="17">
        <v>312227357</v>
      </c>
      <c r="H15" s="17">
        <v>17616436</v>
      </c>
      <c r="I15" s="29">
        <v>1510131955</v>
      </c>
      <c r="J15" s="17">
        <v>360142865</v>
      </c>
      <c r="K15" s="17">
        <v>38051823</v>
      </c>
      <c r="L15" s="30">
        <v>1350670563</v>
      </c>
      <c r="M15" s="26">
        <v>410167768.874</v>
      </c>
      <c r="N15" s="26">
        <v>37420303</v>
      </c>
      <c r="O15" s="30">
        <v>1543202331</v>
      </c>
      <c r="P15" s="26">
        <v>595522304</v>
      </c>
      <c r="Q15" s="9">
        <v>12219411</v>
      </c>
      <c r="R15" s="30">
        <v>1812869602</v>
      </c>
      <c r="S15" s="37">
        <v>353613382</v>
      </c>
      <c r="T15" s="37">
        <v>16310397</v>
      </c>
      <c r="U15" s="30">
        <v>1788646710</v>
      </c>
      <c r="V15" s="37">
        <v>428034486</v>
      </c>
      <c r="W15" s="38">
        <v>0</v>
      </c>
      <c r="X15" s="30">
        <v>1497513319</v>
      </c>
      <c r="Y15" s="48">
        <v>445351141</v>
      </c>
      <c r="Z15" s="38">
        <v>0</v>
      </c>
      <c r="AA15" s="56">
        <v>1642474558</v>
      </c>
      <c r="AB15" s="48">
        <v>533967725</v>
      </c>
      <c r="AC15" s="57">
        <v>0</v>
      </c>
    </row>
    <row r="16" ht="23.4" spans="2:29">
      <c r="B16" s="11"/>
      <c r="C16" s="9"/>
      <c r="D16" s="12"/>
      <c r="E16" s="12"/>
      <c r="F16" s="16"/>
      <c r="G16" s="14"/>
      <c r="H16" s="14"/>
      <c r="I16" s="29"/>
      <c r="J16" s="14"/>
      <c r="K16" s="14"/>
      <c r="L16" s="13"/>
      <c r="M16" s="9"/>
      <c r="N16" s="9"/>
      <c r="O16" s="13"/>
      <c r="P16" s="9"/>
      <c r="Q16" s="9"/>
      <c r="R16" s="13"/>
      <c r="S16" s="40"/>
      <c r="T16" s="13"/>
      <c r="U16" s="13"/>
      <c r="V16" s="13"/>
      <c r="W16" s="13"/>
      <c r="X16" s="29"/>
      <c r="Y16" s="29"/>
      <c r="Z16" s="29"/>
      <c r="AA16" s="54"/>
      <c r="AB16" s="54"/>
      <c r="AC16" s="55"/>
    </row>
    <row r="17" ht="23.4" spans="2:33">
      <c r="B17" s="6" t="s">
        <v>9</v>
      </c>
      <c r="C17" s="9">
        <v>1574246420</v>
      </c>
      <c r="D17" s="16">
        <v>480494445</v>
      </c>
      <c r="E17" s="16">
        <v>29408150</v>
      </c>
      <c r="F17" s="9">
        <v>908382493</v>
      </c>
      <c r="G17" s="17">
        <v>554036005</v>
      </c>
      <c r="H17" s="17">
        <v>59212219</v>
      </c>
      <c r="I17" s="29">
        <v>1931632684</v>
      </c>
      <c r="J17" s="17">
        <v>206994850</v>
      </c>
      <c r="K17" s="17">
        <v>39917731</v>
      </c>
      <c r="L17" s="30">
        <v>1247122635</v>
      </c>
      <c r="M17" s="26">
        <v>350375454</v>
      </c>
      <c r="N17" s="26">
        <v>71537610</v>
      </c>
      <c r="O17" s="30">
        <v>2062623427</v>
      </c>
      <c r="P17" s="26">
        <v>444739604</v>
      </c>
      <c r="Q17" s="9">
        <v>12837801</v>
      </c>
      <c r="R17" s="30">
        <v>1558305359</v>
      </c>
      <c r="S17" s="19">
        <v>433312571</v>
      </c>
      <c r="T17" s="37">
        <v>9288448</v>
      </c>
      <c r="U17" s="30">
        <v>1867173571</v>
      </c>
      <c r="V17" s="37">
        <v>427368532</v>
      </c>
      <c r="W17" s="38">
        <v>0</v>
      </c>
      <c r="X17" s="30">
        <v>1946143474</v>
      </c>
      <c r="Y17" s="48">
        <v>389620736</v>
      </c>
      <c r="Z17" s="38">
        <v>0</v>
      </c>
      <c r="AA17" s="56">
        <v>1452071948</v>
      </c>
      <c r="AB17" s="48">
        <v>256135563</v>
      </c>
      <c r="AC17" s="57">
        <v>0</v>
      </c>
      <c r="AD17" s="58"/>
      <c r="AE17" s="58"/>
      <c r="AF17" s="59"/>
      <c r="AG17" s="59"/>
    </row>
    <row r="18" ht="23.4" spans="2:33">
      <c r="B18" s="6"/>
      <c r="C18" s="9"/>
      <c r="D18" s="12"/>
      <c r="E18" s="12"/>
      <c r="F18" s="18"/>
      <c r="G18" s="14"/>
      <c r="H18" s="14"/>
      <c r="I18" s="29"/>
      <c r="J18" s="14"/>
      <c r="K18" s="14"/>
      <c r="L18" s="13"/>
      <c r="M18" s="9"/>
      <c r="N18" s="9"/>
      <c r="O18" s="13"/>
      <c r="P18" s="9"/>
      <c r="Q18" s="9"/>
      <c r="R18" s="13"/>
      <c r="S18" s="13"/>
      <c r="T18" s="13"/>
      <c r="U18" s="13"/>
      <c r="V18" s="13"/>
      <c r="W18" s="13"/>
      <c r="X18" s="29"/>
      <c r="Y18" s="29"/>
      <c r="Z18" s="29"/>
      <c r="AA18" s="54"/>
      <c r="AB18" s="54"/>
      <c r="AC18" s="54"/>
      <c r="AD18" s="58"/>
      <c r="AE18" s="58"/>
      <c r="AF18" s="59"/>
      <c r="AG18" s="59"/>
    </row>
    <row r="19" ht="23.4" spans="2:33">
      <c r="B19" s="6" t="s">
        <v>10</v>
      </c>
      <c r="C19" s="9">
        <v>1874128023</v>
      </c>
      <c r="D19" s="16">
        <v>327479378</v>
      </c>
      <c r="E19" s="16">
        <v>79275970</v>
      </c>
      <c r="F19" s="9">
        <v>1382383143</v>
      </c>
      <c r="G19" s="19">
        <v>550301436</v>
      </c>
      <c r="H19" s="19">
        <v>11538440</v>
      </c>
      <c r="I19" s="29">
        <v>1670346934</v>
      </c>
      <c r="J19" s="19">
        <v>206994850</v>
      </c>
      <c r="K19" s="19">
        <v>39917731</v>
      </c>
      <c r="L19" s="30">
        <v>1575997534</v>
      </c>
      <c r="M19" s="26">
        <v>254824603</v>
      </c>
      <c r="N19" s="26">
        <v>32641879</v>
      </c>
      <c r="O19" s="30">
        <v>1691332759</v>
      </c>
      <c r="P19" s="26">
        <v>413859795</v>
      </c>
      <c r="Q19" s="9">
        <v>0</v>
      </c>
      <c r="R19" s="30">
        <v>1301173104</v>
      </c>
      <c r="S19" s="19">
        <v>390346125</v>
      </c>
      <c r="T19" s="42">
        <v>0</v>
      </c>
      <c r="U19" s="30">
        <v>1735624740</v>
      </c>
      <c r="V19" s="37">
        <v>280106159</v>
      </c>
      <c r="W19" s="38">
        <v>0</v>
      </c>
      <c r="X19" s="30">
        <v>2225034048</v>
      </c>
      <c r="Y19" s="48">
        <v>318232892</v>
      </c>
      <c r="Z19" s="38">
        <v>0</v>
      </c>
      <c r="AA19" s="56">
        <v>1090762739</v>
      </c>
      <c r="AB19" s="56">
        <v>151443845</v>
      </c>
      <c r="AC19" s="57">
        <v>0</v>
      </c>
      <c r="AE19" s="58"/>
      <c r="AF19" s="59"/>
      <c r="AG19" s="59"/>
    </row>
    <row r="20" ht="23.4" spans="2:33">
      <c r="B20" s="11"/>
      <c r="C20" s="9"/>
      <c r="D20" s="12"/>
      <c r="E20" s="12"/>
      <c r="F20" s="16"/>
      <c r="G20" s="14"/>
      <c r="H20" s="14"/>
      <c r="I20" s="29"/>
      <c r="J20" s="14"/>
      <c r="K20" s="14"/>
      <c r="L20" s="13"/>
      <c r="M20" s="9"/>
      <c r="N20" s="9"/>
      <c r="O20" s="13"/>
      <c r="P20" s="9"/>
      <c r="Q20" s="9"/>
      <c r="R20" s="13"/>
      <c r="S20" s="13"/>
      <c r="T20" s="13"/>
      <c r="U20" s="13"/>
      <c r="V20" s="13"/>
      <c r="W20" s="13"/>
      <c r="X20" s="29"/>
      <c r="Y20" s="29"/>
      <c r="Z20" s="29"/>
      <c r="AA20" s="56"/>
      <c r="AB20" s="56"/>
      <c r="AC20" s="56"/>
      <c r="AD20" s="58"/>
      <c r="AE20" s="58"/>
      <c r="AF20" s="59"/>
      <c r="AG20" s="59"/>
    </row>
    <row r="21" ht="23.4" spans="2:33">
      <c r="B21" s="6" t="s">
        <v>11</v>
      </c>
      <c r="C21" s="9">
        <v>1439196438</v>
      </c>
      <c r="D21" s="16">
        <v>240232907</v>
      </c>
      <c r="E21" s="16">
        <v>173663527</v>
      </c>
      <c r="F21" s="9">
        <v>1301656502</v>
      </c>
      <c r="G21" s="17">
        <v>266511510</v>
      </c>
      <c r="H21" s="17">
        <v>34137436</v>
      </c>
      <c r="I21" s="15">
        <v>1339489853</v>
      </c>
      <c r="J21" s="17">
        <v>189990608</v>
      </c>
      <c r="K21" s="17">
        <v>38270576</v>
      </c>
      <c r="L21" s="28">
        <v>1592625064</v>
      </c>
      <c r="M21" s="26">
        <v>272756129</v>
      </c>
      <c r="N21" s="31">
        <v>0</v>
      </c>
      <c r="O21" s="28">
        <v>1451791261</v>
      </c>
      <c r="P21" s="26">
        <v>356122138</v>
      </c>
      <c r="Q21" s="9">
        <v>0</v>
      </c>
      <c r="R21" s="28">
        <v>1819203702</v>
      </c>
      <c r="S21" s="19">
        <v>365486067</v>
      </c>
      <c r="T21" s="42">
        <v>0</v>
      </c>
      <c r="U21" s="28">
        <v>1890680744</v>
      </c>
      <c r="V21" s="37">
        <v>283073266</v>
      </c>
      <c r="W21" s="38">
        <v>0</v>
      </c>
      <c r="X21" s="28">
        <v>1804983964</v>
      </c>
      <c r="Y21" s="48">
        <v>163183502</v>
      </c>
      <c r="Z21" s="38">
        <v>0</v>
      </c>
      <c r="AA21" s="56">
        <v>1214934093</v>
      </c>
      <c r="AB21" s="56">
        <v>405573634</v>
      </c>
      <c r="AC21" s="57">
        <v>0</v>
      </c>
      <c r="AE21" s="58"/>
      <c r="AF21" s="59"/>
      <c r="AG21" s="59"/>
    </row>
    <row r="22" ht="23.4" spans="2:33">
      <c r="B22" s="11"/>
      <c r="C22" s="9"/>
      <c r="D22" s="12"/>
      <c r="E22" s="12"/>
      <c r="F22" s="9"/>
      <c r="G22" s="12"/>
      <c r="H22" s="12"/>
      <c r="I22" s="26"/>
      <c r="J22" s="12"/>
      <c r="K22" s="12"/>
      <c r="L22" s="13"/>
      <c r="M22" s="9"/>
      <c r="N22" s="9"/>
      <c r="O22" s="13"/>
      <c r="P22" s="9"/>
      <c r="Q22" s="9"/>
      <c r="R22" s="13"/>
      <c r="S22" s="13"/>
      <c r="T22" s="13"/>
      <c r="U22" s="13"/>
      <c r="V22" s="13"/>
      <c r="W22" s="13"/>
      <c r="X22" s="29"/>
      <c r="Y22" s="29"/>
      <c r="Z22" s="29"/>
      <c r="AA22" s="56"/>
      <c r="AB22" s="56"/>
      <c r="AC22" s="56"/>
      <c r="AE22" s="58"/>
      <c r="AF22" s="59"/>
      <c r="AG22" s="59"/>
    </row>
    <row r="23" ht="23.4" spans="2:33">
      <c r="B23" s="6" t="s">
        <v>12</v>
      </c>
      <c r="C23" s="9">
        <v>1297659576</v>
      </c>
      <c r="D23" s="9">
        <v>291589157</v>
      </c>
      <c r="E23" s="9">
        <v>190491561</v>
      </c>
      <c r="F23" s="9">
        <v>1595749779</v>
      </c>
      <c r="G23" s="9">
        <v>230136466</v>
      </c>
      <c r="H23" s="9">
        <v>0</v>
      </c>
      <c r="I23" s="26">
        <v>1364020600</v>
      </c>
      <c r="J23" s="9">
        <v>453625991</v>
      </c>
      <c r="K23" s="9">
        <v>34067408</v>
      </c>
      <c r="L23" s="27">
        <v>1904534900</v>
      </c>
      <c r="M23" s="26">
        <v>264932434</v>
      </c>
      <c r="N23" s="9">
        <v>0</v>
      </c>
      <c r="O23" s="27">
        <v>1911774193</v>
      </c>
      <c r="P23" s="26">
        <v>387567809</v>
      </c>
      <c r="Q23" s="9">
        <v>0</v>
      </c>
      <c r="R23" s="27">
        <v>1689733048</v>
      </c>
      <c r="S23" s="37">
        <v>373448856</v>
      </c>
      <c r="T23" s="42">
        <v>0</v>
      </c>
      <c r="U23" s="27">
        <v>1312207520</v>
      </c>
      <c r="V23" s="19">
        <v>306588319</v>
      </c>
      <c r="W23" s="38">
        <v>0</v>
      </c>
      <c r="X23" s="28">
        <v>1764754622</v>
      </c>
      <c r="Y23" s="48">
        <v>421128160</v>
      </c>
      <c r="Z23" s="38">
        <v>0</v>
      </c>
      <c r="AA23" s="56">
        <v>1162224460</v>
      </c>
      <c r="AB23" s="56">
        <v>477961727</v>
      </c>
      <c r="AC23" s="57">
        <v>0</v>
      </c>
      <c r="AE23" s="58"/>
      <c r="AF23" s="59"/>
      <c r="AG23" s="59"/>
    </row>
    <row r="24" ht="23.4" spans="2:33">
      <c r="B24" s="11"/>
      <c r="C24" s="9"/>
      <c r="D24" s="9"/>
      <c r="E24" s="9"/>
      <c r="F24" s="9"/>
      <c r="G24" s="9"/>
      <c r="H24" s="9"/>
      <c r="I24" s="26"/>
      <c r="J24" s="9"/>
      <c r="K24" s="9"/>
      <c r="L24" s="13"/>
      <c r="M24" s="9"/>
      <c r="N24" s="9"/>
      <c r="O24" s="13"/>
      <c r="P24" s="9"/>
      <c r="Q24" s="9"/>
      <c r="R24" s="13"/>
      <c r="S24" s="13"/>
      <c r="T24" s="13"/>
      <c r="U24" s="13"/>
      <c r="V24" s="13"/>
      <c r="W24" s="13"/>
      <c r="X24" s="29"/>
      <c r="Y24" s="29"/>
      <c r="Z24" s="29"/>
      <c r="AA24" s="56"/>
      <c r="AB24" s="56"/>
      <c r="AC24" s="56"/>
      <c r="AE24" s="58"/>
      <c r="AF24" s="59"/>
      <c r="AG24" s="59"/>
    </row>
    <row r="25" ht="23.4" spans="2:33">
      <c r="B25" s="6" t="s">
        <v>13</v>
      </c>
      <c r="C25" s="9">
        <v>1419089971</v>
      </c>
      <c r="D25" s="9">
        <v>266740584</v>
      </c>
      <c r="E25" s="9">
        <v>151613504</v>
      </c>
      <c r="F25" s="9">
        <v>1782827245</v>
      </c>
      <c r="G25" s="9">
        <v>213949332</v>
      </c>
      <c r="H25" s="9">
        <v>5993308</v>
      </c>
      <c r="I25" s="26">
        <v>829227832</v>
      </c>
      <c r="J25" s="9">
        <v>420675959</v>
      </c>
      <c r="K25" s="9">
        <v>40022375</v>
      </c>
      <c r="L25" s="27">
        <v>1674414453</v>
      </c>
      <c r="M25" s="26">
        <v>78487612</v>
      </c>
      <c r="N25" s="9">
        <v>0</v>
      </c>
      <c r="O25" s="27">
        <v>1949180493</v>
      </c>
      <c r="P25" s="26">
        <v>447176612</v>
      </c>
      <c r="Q25" s="9">
        <v>0</v>
      </c>
      <c r="R25" s="27">
        <v>2057370017</v>
      </c>
      <c r="S25" s="19">
        <v>464504436</v>
      </c>
      <c r="T25" s="42">
        <v>0</v>
      </c>
      <c r="U25" s="27">
        <v>2087496200</v>
      </c>
      <c r="V25" s="37">
        <v>301264111</v>
      </c>
      <c r="W25" s="19">
        <v>12080589</v>
      </c>
      <c r="X25" s="28">
        <v>1970855752</v>
      </c>
      <c r="Y25" s="48">
        <v>344016129</v>
      </c>
      <c r="Z25" s="38">
        <v>0</v>
      </c>
      <c r="AA25" s="56">
        <v>1552889743</v>
      </c>
      <c r="AB25" s="56">
        <v>463060889</v>
      </c>
      <c r="AC25" s="57">
        <v>0</v>
      </c>
      <c r="AE25" s="58"/>
      <c r="AF25" s="59"/>
      <c r="AG25" s="59"/>
    </row>
    <row r="26" ht="23.4" spans="2:33">
      <c r="B26" s="11"/>
      <c r="C26" s="9"/>
      <c r="D26" s="9"/>
      <c r="E26" s="9"/>
      <c r="F26" s="9"/>
      <c r="G26" s="9"/>
      <c r="H26" s="9"/>
      <c r="I26" s="26"/>
      <c r="J26" s="9"/>
      <c r="K26" s="9"/>
      <c r="L26" s="13"/>
      <c r="M26" s="9"/>
      <c r="N26" s="9"/>
      <c r="O26" s="13"/>
      <c r="P26" s="9"/>
      <c r="Q26" s="9"/>
      <c r="R26" s="13"/>
      <c r="S26" s="13"/>
      <c r="T26" s="13"/>
      <c r="U26" s="13"/>
      <c r="V26" s="13"/>
      <c r="W26" s="13"/>
      <c r="X26" s="29"/>
      <c r="Y26" s="29"/>
      <c r="Z26" s="29"/>
      <c r="AA26" s="56"/>
      <c r="AB26" s="56"/>
      <c r="AC26" s="56"/>
      <c r="AE26" s="58"/>
      <c r="AF26" s="59"/>
      <c r="AG26" s="59"/>
    </row>
    <row r="27" ht="23.4" spans="2:33">
      <c r="B27" s="6" t="s">
        <v>14</v>
      </c>
      <c r="C27" s="20">
        <v>1847817810</v>
      </c>
      <c r="D27" s="9">
        <v>354888929</v>
      </c>
      <c r="E27" s="9">
        <v>134049419</v>
      </c>
      <c r="F27" s="21">
        <v>1591865713</v>
      </c>
      <c r="G27" s="9">
        <v>329439686</v>
      </c>
      <c r="H27" s="9">
        <v>11819376</v>
      </c>
      <c r="I27" s="32">
        <v>1128524125</v>
      </c>
      <c r="J27" s="9">
        <v>383552757</v>
      </c>
      <c r="K27" s="9">
        <v>11909002</v>
      </c>
      <c r="L27" s="21">
        <v>1750221478.346</v>
      </c>
      <c r="M27" s="20">
        <v>766434341</v>
      </c>
      <c r="N27" s="20">
        <v>152222216</v>
      </c>
      <c r="O27" s="21">
        <v>1931038955</v>
      </c>
      <c r="P27" s="20">
        <v>495330611</v>
      </c>
      <c r="Q27" s="43">
        <v>0</v>
      </c>
      <c r="R27" s="21">
        <v>1837023371</v>
      </c>
      <c r="S27" s="37">
        <v>468400593</v>
      </c>
      <c r="T27" s="42">
        <v>0</v>
      </c>
      <c r="U27" s="21">
        <v>2410557915</v>
      </c>
      <c r="V27" s="37">
        <v>458669060</v>
      </c>
      <c r="W27" s="38">
        <v>0</v>
      </c>
      <c r="X27" s="44">
        <v>2265814135</v>
      </c>
      <c r="Y27" s="48">
        <v>474564894</v>
      </c>
      <c r="Z27" s="38">
        <v>0</v>
      </c>
      <c r="AA27" s="56">
        <v>1884644229</v>
      </c>
      <c r="AB27" s="56">
        <v>363997932</v>
      </c>
      <c r="AC27" s="57">
        <v>0</v>
      </c>
      <c r="AE27" s="58"/>
      <c r="AF27" s="59"/>
      <c r="AG27" s="59"/>
    </row>
    <row r="28" ht="23.4" spans="2:29">
      <c r="B28" s="11"/>
      <c r="C28" s="21"/>
      <c r="D28" s="21"/>
      <c r="E28" s="21"/>
      <c r="F28" s="20"/>
      <c r="G28" s="20"/>
      <c r="H28" s="20"/>
      <c r="I28" s="20"/>
      <c r="J28" s="20"/>
      <c r="K28" s="20"/>
      <c r="L28" s="20"/>
      <c r="M28" s="9"/>
      <c r="N28" s="9"/>
      <c r="O28" s="20"/>
      <c r="P28" s="9"/>
      <c r="Q28" s="9"/>
      <c r="R28" s="20"/>
      <c r="S28" s="20"/>
      <c r="T28" s="20"/>
      <c r="U28" s="20"/>
      <c r="V28" s="20"/>
      <c r="W28" s="20"/>
      <c r="X28" s="20"/>
      <c r="Y28" s="20"/>
      <c r="Z28" s="20"/>
      <c r="AA28" s="56"/>
      <c r="AB28" s="56"/>
      <c r="AC28" s="56"/>
    </row>
    <row r="29" ht="23.4" spans="2:29">
      <c r="B29" s="11" t="s">
        <v>42</v>
      </c>
      <c r="C29" s="22">
        <v>18838906371</v>
      </c>
      <c r="D29" s="22">
        <v>3875483242</v>
      </c>
      <c r="E29" s="22">
        <v>1824619750</v>
      </c>
      <c r="F29" s="22">
        <v>18814868248</v>
      </c>
      <c r="G29" s="22">
        <v>4665966344</v>
      </c>
      <c r="H29" s="22">
        <v>548651307</v>
      </c>
      <c r="I29" s="33">
        <v>16500769274</v>
      </c>
      <c r="J29" s="33">
        <v>4277630139</v>
      </c>
      <c r="K29" s="33">
        <v>340333700</v>
      </c>
      <c r="L29" s="33">
        <v>19821173656.923</v>
      </c>
      <c r="M29" s="34">
        <v>3949654336.867</v>
      </c>
      <c r="N29" s="34">
        <v>367427048</v>
      </c>
      <c r="O29" s="33">
        <v>20887341234.482</v>
      </c>
      <c r="P29" s="34">
        <v>5152092387</v>
      </c>
      <c r="Q29" s="22">
        <v>115009613</v>
      </c>
      <c r="R29" s="33">
        <v>20432969388</v>
      </c>
      <c r="S29" s="45">
        <v>5438959043</v>
      </c>
      <c r="T29" s="45">
        <v>44321795</v>
      </c>
      <c r="U29" s="46">
        <v>22415633414</v>
      </c>
      <c r="V29" s="33">
        <v>4509920109</v>
      </c>
      <c r="W29" s="33">
        <v>24802339</v>
      </c>
      <c r="X29" s="33">
        <v>23535546972</v>
      </c>
      <c r="Y29" s="33">
        <v>3998348308</v>
      </c>
      <c r="Z29" s="60">
        <v>0</v>
      </c>
      <c r="AA29" s="33">
        <v>20295237046</v>
      </c>
      <c r="AB29" s="33">
        <v>4944380030</v>
      </c>
      <c r="AC29" s="33">
        <v>0</v>
      </c>
    </row>
    <row r="30" spans="3:30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ht="18" spans="2:30">
      <c r="B31" s="24" t="s">
        <v>43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61">
        <f>(AA29/X29-1)*100</f>
        <v>-13.7677273014091</v>
      </c>
      <c r="AB31" s="61">
        <f>(AB29/Y29-1)*100</f>
        <v>23.6605630406724</v>
      </c>
      <c r="AC31" s="23"/>
      <c r="AD31" s="23"/>
    </row>
    <row r="32" spans="27:29">
      <c r="AA32" s="58"/>
      <c r="AB32" s="58"/>
      <c r="AC32" s="58"/>
    </row>
    <row r="34" ht="18" spans="12:30"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</row>
  </sheetData>
  <mergeCells count="2">
    <mergeCell ref="C2:U2"/>
    <mergeCell ref="L34:AD34"/>
  </mergeCells>
  <pageMargins left="0.236220472440945" right="0.236220472440945" top="0.748031496062992" bottom="0.748031496062992" header="0.31496062992126" footer="0.3149606299212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2015-2023 MONTHLY PMS TRUCKOUT</vt:lpstr>
      <vt:lpstr>2015-2023 MONTHLY </vt:lpstr>
      <vt:lpstr>2015-2023 MONTHLY IMPORTATION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Abiona, Adebola</dc:creator>
  <cp:lastModifiedBy>A. J. Abdullahi</cp:lastModifiedBy>
  <dcterms:created xsi:type="dcterms:W3CDTF">2023-09-05T09:27:00Z</dcterms:created>
  <dcterms:modified xsi:type="dcterms:W3CDTF">2024-09-29T22:30:27Z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2023-09-06T10:03:44Z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f33b4718-ae5d-4e71-822a-7329fb094148</vt:lpwstr>
  </property>
  <property fmtid="{D5CDD505-2E9C-101B-9397-08002B2CF9AE}" pid="7" name="MSIP_Label_defa4170-0d19-0005-0004-bc88714345d2_ActionId">
    <vt:lpwstr>cb58be61-8236-42c3-88f9-397b8b983c7e</vt:lpwstr>
  </property>
  <property fmtid="{D5CDD505-2E9C-101B-9397-08002B2CF9AE}" pid="8" name="MSIP_Label_defa4170-0d19-0005-0004-bc88714345d2_ContentBits">
    <vt:lpwstr>0</vt:lpwstr>
  </property>
  <property fmtid="{D5CDD505-2E9C-101B-9397-08002B2CF9AE}" pid="9" name="ICV">
    <vt:lpwstr>1F5D23F9460B4BFD99E85CBCC931F894_12</vt:lpwstr>
  </property>
  <property fmtid="{D5CDD505-2E9C-101B-9397-08002B2CF9AE}" pid="10" name="KSOProductBuildVer">
    <vt:lpwstr>1033-12.2.0.18283</vt:lpwstr>
  </property>
</Properties>
</file>